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025" activeTab="0"/>
  </bookViews>
  <sheets>
    <sheet name="стр.1_3" sheetId="1" r:id="rId1"/>
  </sheets>
  <definedNames>
    <definedName name="_xlnm.Print_Area" localSheetId="0">'стр.1_3'!$A$1:$DD$81</definedName>
  </definedNames>
  <calcPr fullCalcOnLoad="1"/>
</workbook>
</file>

<file path=xl/sharedStrings.xml><?xml version="1.0" encoding="utf-8"?>
<sst xmlns="http://schemas.openxmlformats.org/spreadsheetml/2006/main" count="240" uniqueCount="170">
  <si>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</si>
  <si>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</si>
  <si>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</si>
  <si>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</si>
  <si>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</si>
  <si>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</si>
  <si>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</si>
  <si>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</si>
  <si>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</si>
  <si>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</si>
  <si>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</si>
  <si>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</si>
  <si>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</si>
  <si>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</si>
  <si>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</si>
  <si>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</si>
  <si>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</si>
  <si>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</si>
  <si>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</si>
  <si>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</si>
  <si>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</si>
  <si>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</si>
  <si>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</si>
  <si>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</si>
  <si>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</si>
  <si>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</si>
  <si>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</si>
  <si>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</si>
  <si>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</si>
  <si>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</si>
  <si>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</si>
  <si>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</si>
  <si>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</si>
  <si>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</si>
  <si>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</si>
  <si>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</si>
  <si>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</si>
  <si>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</si>
  <si>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</si>
  <si>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</si>
  <si>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</si>
  <si>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</si>
  <si>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</si>
  <si>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</si>
  <si>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</si>
  <si>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</si>
  <si>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</si>
  <si>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</si>
  <si>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</si>
  <si>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</si>
  <si>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</si>
  <si>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</si>
  <si>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</si>
  <si>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</si>
  <si>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</si>
  <si>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</si>
  <si>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</si>
  <si>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</si>
  <si>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</si>
  <si>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</si>
  <si>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</si>
  <si>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</si>
  <si>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</si>
  <si>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</si>
  <si>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</si>
  <si>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</si>
  <si>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</si>
  <si>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</si>
  <si>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</si>
  <si>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</si>
  <si>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</si>
  <si>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</si>
  <si>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</si>
  <si>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</si>
  <si>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</si>
  <si>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</si>
  <si>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</si>
  <si>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</si>
  <si>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</si>
  <si>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</si>
  <si>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</si>
  <si>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</si>
  <si>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</si>
  <si>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</si>
  <si>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</si>
  <si>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</si>
  <si>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</si>
  <si>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</si>
  <si>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</si>
  <si>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</si>
  <si>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</si>
  <si>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</si>
  <si>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</si>
  <si>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</si>
  <si>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</si>
  <si>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</si>
  <si>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</si>
  <si>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</si>
  <si>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</si>
  <si>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</si>
  <si>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</si>
  <si>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</si>
  <si>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</si>
  <si>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</si>
  <si>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</si>
  <si>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</si>
  <si>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</si>
  <si>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</si>
  <si>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</si>
  <si>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</si>
  <si>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</si>
  <si>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</si>
  <si>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</si>
  <si>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</si>
  <si>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</si>
  <si>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</si>
  <si>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</si>
  <si>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</si>
  <si>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</si>
  <si>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</si>
  <si>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</si>
  <si>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</si>
  <si>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</si>
  <si>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</si>
  <si>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"К-РАЭСК"</t>
  </si>
  <si>
    <t>5024064860</t>
  </si>
  <si>
    <t>502401001</t>
  </si>
  <si>
    <t>2015</t>
  </si>
  <si>
    <t>2019</t>
  </si>
  <si>
    <t>расходы на обучение персонала</t>
  </si>
  <si>
    <t>расходы на страхование</t>
  </si>
  <si>
    <t>иные расходы, связанные с производством и (или) реализацией</t>
  </si>
  <si>
    <t>1.1.3.3.1</t>
  </si>
  <si>
    <t>1.1.3.3.2</t>
  </si>
  <si>
    <t>1.1.3.3.3</t>
  </si>
  <si>
    <t>1.1.3.3.4</t>
  </si>
  <si>
    <t>1.1.3.3.5</t>
  </si>
  <si>
    <t>1.1.3.3.6</t>
  </si>
  <si>
    <t>расходы на юридические услуги</t>
  </si>
  <si>
    <t>Расходы на охрану и пожарную безопасность</t>
  </si>
  <si>
    <t>расходы на аудиторские услуги</t>
  </si>
  <si>
    <t>расходы на обеспечение нормальных условий труда и мер по технике безопасности</t>
  </si>
  <si>
    <t>расходы на командировки и представительские</t>
  </si>
  <si>
    <t>1.1.3.3.7</t>
  </si>
  <si>
    <t>1.1.3.3.8</t>
  </si>
  <si>
    <t>1.1.3.3.9</t>
  </si>
  <si>
    <t>расходы на услуги банков</t>
  </si>
  <si>
    <t>Расходы на содержание зданий и помещений (по регулируемым тарифам)</t>
  </si>
  <si>
    <t>тыс. руб./МВт.ч.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</si>
  <si>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</si>
  <si>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</si>
  <si>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</si>
  <si>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СН2</t>
  </si>
  <si>
    <t>Услуги связи</t>
  </si>
  <si>
    <t>Превышение фактического НВВ относительно утвержденного связано с расходами на оплату труда и социальные сборы</t>
  </si>
  <si>
    <t>Превышение фактических подконтрольных расходов относительно утвержденных  связано с расходами на оплату труда и социальные сборы</t>
  </si>
  <si>
    <t>Утвержденные расходы на ремонт не покрывают расходы на плановые ремонты и ремонты по причине првреждений КЛ неустановленными третьими лицами</t>
  </si>
  <si>
    <t>Расходы на оплату труда утверждались исходя из численности 17 чел., при средней оплате труда 28,3 тыс. руб., фактическая численность 19 чел., при средней оплате труда - 83,8 тыс. руб.</t>
  </si>
  <si>
    <t>Необходимые фактические иные расходы, связанные с производством и (или) реализациейи (на автотранспорт производственный, на экспертное обоснование тарифов, обслуживание программного обеспечения и т.д.) превысили расходы, утвержденные на 2017 год</t>
  </si>
  <si>
    <t>Фактические расходы на отчисления на социальные нужды превысили расходы, утвержденные на 2017 год</t>
  </si>
  <si>
    <t>факт 2018</t>
  </si>
  <si>
    <t>план 2018</t>
  </si>
  <si>
    <t>расходы на консультационные услуги</t>
  </si>
  <si>
    <t>1.1.3.3.10</t>
  </si>
  <si>
    <t>1.1.3.3.11</t>
  </si>
  <si>
    <t>работы и услуги непроизводственного характера</t>
  </si>
  <si>
    <t>1.2.12.1</t>
  </si>
  <si>
    <t>1.2.12.2</t>
  </si>
  <si>
    <t>Результаты деятельности регулируемой организации</t>
  </si>
  <si>
    <t>Корректировка НВВ с учетом надежности и качества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</si>
</sst>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8"/>
  <sheetViews>
    <sheetView tabSelected="1" zoomScaleSheetLayoutView="100" zoomScalePageLayoutView="0" workbookViewId="0" topLeftCell="A1">
      <selection activeCell="A85" sqref="A85:DD85"/>
    </sheetView>
  </sheetViews>
  <sheetFormatPr defaultColWidth="0.875" defaultRowHeight="15" customHeight="1"/>
  <cols>
    <col min="1" max="8" width="0.875" style="2" customWidth="1"/>
    <col min="9" max="9" width="1.75390625" style="2" customWidth="1"/>
    <col min="10" max="90" width="0.875" style="2" customWidth="1"/>
    <col min="91" max="91" width="8.25390625" style="2" customWidth="1"/>
    <col min="92" max="107" width="0.875" style="6" customWidth="1"/>
    <col min="108" max="108" width="29.625" style="6" customWidth="1"/>
    <col min="109" max="16384" width="0.875" style="2" customWidth="1"/>
  </cols>
  <sheetData>
    <row r="1" spans="67:108" s="1" customFormat="1" ht="12" customHeight="1">
      <c r="BO1" s="1" t="s">
        <v>98</v>
      </c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</row>
    <row r="2" spans="67:108" s="1" customFormat="1" ht="12" customHeight="1">
      <c r="BO2" s="1" t="s">
        <v>27</v>
      </c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</row>
    <row r="3" spans="67:108" s="1" customFormat="1" ht="12" customHeight="1">
      <c r="BO3" s="1" t="s">
        <v>28</v>
      </c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ht="21" customHeight="1"/>
    <row r="5" spans="1:108" s="3" customFormat="1" ht="14.25" customHeight="1">
      <c r="A5" s="39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3" customFormat="1" ht="14.25" customHeight="1">
      <c r="A6" s="39" t="s">
        <v>19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s="3" customFormat="1" ht="14.25" customHeight="1">
      <c r="A7" s="39" t="s">
        <v>99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3" customFormat="1" ht="14.25" customHeight="1">
      <c r="A8" s="39" t="s">
        <v>122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ht="21" customHeight="1"/>
    <row r="10" spans="3:87" ht="15">
      <c r="C10" s="4" t="s">
        <v>29</v>
      </c>
      <c r="D10" s="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0" t="s">
        <v>124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</row>
    <row r="11" spans="3:87" ht="15">
      <c r="C11" s="4" t="s">
        <v>30</v>
      </c>
      <c r="D11" s="4"/>
      <c r="J11" s="41" t="s">
        <v>125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</row>
    <row r="12" spans="3:87" ht="15">
      <c r="C12" s="4" t="s">
        <v>31</v>
      </c>
      <c r="D12" s="4"/>
      <c r="J12" s="42" t="s">
        <v>126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</row>
    <row r="13" spans="3:87" ht="15">
      <c r="C13" s="4" t="s">
        <v>32</v>
      </c>
      <c r="D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31" t="s">
        <v>127</v>
      </c>
      <c r="AR13" s="31"/>
      <c r="AS13" s="31"/>
      <c r="AT13" s="31"/>
      <c r="AU13" s="31"/>
      <c r="AV13" s="31"/>
      <c r="AW13" s="31"/>
      <c r="AX13" s="31"/>
      <c r="AY13" s="32" t="s">
        <v>33</v>
      </c>
      <c r="AZ13" s="32"/>
      <c r="BA13" s="31" t="s">
        <v>128</v>
      </c>
      <c r="BB13" s="31"/>
      <c r="BC13" s="31"/>
      <c r="BD13" s="31"/>
      <c r="BE13" s="31"/>
      <c r="BF13" s="31"/>
      <c r="BG13" s="31"/>
      <c r="BH13" s="31"/>
      <c r="BI13" s="6" t="s">
        <v>34</v>
      </c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</row>
    <row r="15" spans="1:108" s="5" customFormat="1" ht="13.5">
      <c r="A15" s="33" t="s">
        <v>26</v>
      </c>
      <c r="B15" s="43"/>
      <c r="C15" s="43"/>
      <c r="D15" s="43"/>
      <c r="E15" s="43"/>
      <c r="F15" s="43"/>
      <c r="G15" s="43"/>
      <c r="H15" s="43"/>
      <c r="I15" s="44"/>
      <c r="J15" s="45" t="s">
        <v>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33" t="s">
        <v>35</v>
      </c>
      <c r="BJ15" s="43"/>
      <c r="BK15" s="43"/>
      <c r="BL15" s="43"/>
      <c r="BM15" s="43"/>
      <c r="BN15" s="43"/>
      <c r="BO15" s="43"/>
      <c r="BP15" s="43"/>
      <c r="BQ15" s="43"/>
      <c r="BR15" s="43"/>
      <c r="BS15" s="44"/>
      <c r="BT15" s="15" t="s">
        <v>1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33" t="s">
        <v>2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5" customFormat="1" ht="29.25" customHeight="1">
      <c r="A16" s="46"/>
      <c r="B16" s="47"/>
      <c r="C16" s="47"/>
      <c r="D16" s="47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8"/>
      <c r="BI16" s="46"/>
      <c r="BJ16" s="47"/>
      <c r="BK16" s="47"/>
      <c r="BL16" s="47"/>
      <c r="BM16" s="47"/>
      <c r="BN16" s="47"/>
      <c r="BO16" s="47"/>
      <c r="BP16" s="47"/>
      <c r="BQ16" s="47"/>
      <c r="BR16" s="47"/>
      <c r="BS16" s="48"/>
      <c r="BT16" s="27" t="s">
        <v>161</v>
      </c>
      <c r="BU16" s="28"/>
      <c r="BV16" s="28"/>
      <c r="BW16" s="28"/>
      <c r="BX16" s="28"/>
      <c r="BY16" s="28"/>
      <c r="BZ16" s="28"/>
      <c r="CA16" s="28"/>
      <c r="CB16" s="28"/>
      <c r="CC16" s="29"/>
      <c r="CD16" s="27" t="s">
        <v>160</v>
      </c>
      <c r="CE16" s="28"/>
      <c r="CF16" s="28"/>
      <c r="CG16" s="28"/>
      <c r="CH16" s="28"/>
      <c r="CI16" s="28"/>
      <c r="CJ16" s="28"/>
      <c r="CK16" s="28"/>
      <c r="CL16" s="28"/>
      <c r="CM16" s="29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5" customFormat="1" ht="15" customHeight="1">
      <c r="A17" s="11" t="s">
        <v>3</v>
      </c>
      <c r="B17" s="12"/>
      <c r="C17" s="12"/>
      <c r="D17" s="12"/>
      <c r="E17" s="12"/>
      <c r="F17" s="12"/>
      <c r="G17" s="12"/>
      <c r="H17" s="12"/>
      <c r="I17" s="13"/>
      <c r="J17" s="7"/>
      <c r="K17" s="14" t="s">
        <v>36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8"/>
      <c r="BI17" s="15" t="s">
        <v>37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37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37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27" t="s">
        <v>37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s="5" customFormat="1" ht="70.5" customHeight="1">
      <c r="A18" s="11" t="s">
        <v>5</v>
      </c>
      <c r="B18" s="12"/>
      <c r="C18" s="12"/>
      <c r="D18" s="12"/>
      <c r="E18" s="12"/>
      <c r="F18" s="12"/>
      <c r="G18" s="12"/>
      <c r="H18" s="12"/>
      <c r="I18" s="13"/>
      <c r="J18" s="7"/>
      <c r="K18" s="14" t="s">
        <v>100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8"/>
      <c r="BI18" s="15" t="s">
        <v>4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18">
        <f>BT19+BT45+BT62+BT58+BT59</f>
        <v>46155.72</v>
      </c>
      <c r="BU18" s="19"/>
      <c r="BV18" s="19"/>
      <c r="BW18" s="19"/>
      <c r="BX18" s="19"/>
      <c r="BY18" s="19"/>
      <c r="BZ18" s="19"/>
      <c r="CA18" s="19"/>
      <c r="CB18" s="19"/>
      <c r="CC18" s="20"/>
      <c r="CD18" s="18">
        <f>CD19+CD45+CD62</f>
        <v>54826.25137447791</v>
      </c>
      <c r="CE18" s="19"/>
      <c r="CF18" s="19"/>
      <c r="CG18" s="19"/>
      <c r="CH18" s="19"/>
      <c r="CI18" s="19"/>
      <c r="CJ18" s="19"/>
      <c r="CK18" s="19"/>
      <c r="CL18" s="19"/>
      <c r="CM18" s="20"/>
      <c r="CN18" s="21" t="s">
        <v>154</v>
      </c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5" customFormat="1" ht="56.25" customHeight="1">
      <c r="A19" s="11" t="s">
        <v>6</v>
      </c>
      <c r="B19" s="12"/>
      <c r="C19" s="12"/>
      <c r="D19" s="12"/>
      <c r="E19" s="12"/>
      <c r="F19" s="12"/>
      <c r="G19" s="12"/>
      <c r="H19" s="12"/>
      <c r="I19" s="13"/>
      <c r="J19" s="7"/>
      <c r="K19" s="14" t="s">
        <v>101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8"/>
      <c r="BI19" s="15" t="s">
        <v>4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18">
        <f>BT20+BT25+BT27+BT43+BT44</f>
        <v>11448.59</v>
      </c>
      <c r="BU19" s="19"/>
      <c r="BV19" s="19"/>
      <c r="BW19" s="19"/>
      <c r="BX19" s="19"/>
      <c r="BY19" s="19"/>
      <c r="BZ19" s="19"/>
      <c r="CA19" s="19"/>
      <c r="CB19" s="19"/>
      <c r="CC19" s="20"/>
      <c r="CD19" s="18">
        <f>CD20+CD25+CD27+CD43+CD44</f>
        <v>25047.053072720184</v>
      </c>
      <c r="CE19" s="19"/>
      <c r="CF19" s="19"/>
      <c r="CG19" s="19"/>
      <c r="CH19" s="19"/>
      <c r="CI19" s="19"/>
      <c r="CJ19" s="19"/>
      <c r="CK19" s="19"/>
      <c r="CL19" s="19"/>
      <c r="CM19" s="20"/>
      <c r="CN19" s="21" t="s">
        <v>155</v>
      </c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5" customFormat="1" ht="52.5" customHeight="1">
      <c r="A20" s="11" t="s">
        <v>7</v>
      </c>
      <c r="B20" s="12"/>
      <c r="C20" s="12"/>
      <c r="D20" s="12"/>
      <c r="E20" s="12"/>
      <c r="F20" s="12"/>
      <c r="G20" s="12"/>
      <c r="H20" s="12"/>
      <c r="I20" s="13"/>
      <c r="J20" s="7"/>
      <c r="K20" s="14" t="s">
        <v>8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8"/>
      <c r="BI20" s="15" t="s">
        <v>4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8">
        <f>BT21+BT22+BT23</f>
        <v>2700.6800000000003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f>CD21+CD22+CD23</f>
        <v>2982.3544500000003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24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5" customFormat="1" ht="30" customHeight="1">
      <c r="A21" s="11" t="s">
        <v>10</v>
      </c>
      <c r="B21" s="12"/>
      <c r="C21" s="12"/>
      <c r="D21" s="12"/>
      <c r="E21" s="12"/>
      <c r="F21" s="12"/>
      <c r="G21" s="12"/>
      <c r="H21" s="12"/>
      <c r="I21" s="13"/>
      <c r="J21" s="7"/>
      <c r="K21" s="14" t="s">
        <v>123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8"/>
      <c r="BI21" s="15" t="s">
        <v>4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973.95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30">
        <f>1196922.58/1000</f>
        <v>1196.9225800000002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24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5" customFormat="1" ht="15" customHeight="1">
      <c r="A22" s="11" t="s">
        <v>12</v>
      </c>
      <c r="B22" s="12"/>
      <c r="C22" s="12"/>
      <c r="D22" s="12"/>
      <c r="E22" s="12"/>
      <c r="F22" s="12"/>
      <c r="G22" s="12"/>
      <c r="H22" s="12"/>
      <c r="I22" s="13"/>
      <c r="J22" s="7"/>
      <c r="K22" s="14" t="s">
        <v>102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8"/>
      <c r="BI22" s="15" t="s">
        <v>4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f>65670.41/1000</f>
        <v>65.67041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5" customFormat="1" ht="60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7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8"/>
      <c r="BI23" s="15" t="s">
        <v>4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f>1047.93+678.8</f>
        <v>1726.73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18">
        <f>850001.06/1000+CD24</f>
        <v>1719.7614600000002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21">
        <f>935430.81-CD23*1000</f>
        <v>-784330.6500000001</v>
      </c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5" customFormat="1" ht="60.7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7"/>
      <c r="K24" s="14" t="s">
        <v>11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8"/>
      <c r="BI24" s="15" t="s">
        <v>4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>
        <f>678.8</f>
        <v>678.8</v>
      </c>
      <c r="BU24" s="19"/>
      <c r="BV24" s="19"/>
      <c r="BW24" s="19"/>
      <c r="BX24" s="19"/>
      <c r="BY24" s="19"/>
      <c r="BZ24" s="19"/>
      <c r="CA24" s="19"/>
      <c r="CB24" s="19"/>
      <c r="CC24" s="20"/>
      <c r="CD24" s="18">
        <f>(935430.81-65670.41)/1000</f>
        <v>869.7604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21" t="s">
        <v>156</v>
      </c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5" customFormat="1" ht="64.5" customHeight="1">
      <c r="A25" s="11" t="s">
        <v>9</v>
      </c>
      <c r="B25" s="12"/>
      <c r="C25" s="12"/>
      <c r="D25" s="12"/>
      <c r="E25" s="12"/>
      <c r="F25" s="12"/>
      <c r="G25" s="12"/>
      <c r="H25" s="12"/>
      <c r="I25" s="13"/>
      <c r="J25" s="7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8"/>
      <c r="BI25" s="15" t="s">
        <v>4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5919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f>19214.13</f>
        <v>19214.13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21" t="s">
        <v>157</v>
      </c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7"/>
      <c r="K26" s="14" t="s">
        <v>11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8"/>
      <c r="BI26" s="15" t="s">
        <v>4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18"/>
      <c r="CE26" s="19"/>
      <c r="CF26" s="19"/>
      <c r="CG26" s="19"/>
      <c r="CH26" s="19"/>
      <c r="CI26" s="19"/>
      <c r="CJ26" s="19"/>
      <c r="CK26" s="19"/>
      <c r="CL26" s="19"/>
      <c r="CM26" s="2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5" customFormat="1" ht="70.5" customHeight="1">
      <c r="A27" s="11" t="s">
        <v>13</v>
      </c>
      <c r="B27" s="12"/>
      <c r="C27" s="12"/>
      <c r="D27" s="12"/>
      <c r="E27" s="12"/>
      <c r="F27" s="12"/>
      <c r="G27" s="12"/>
      <c r="H27" s="12"/>
      <c r="I27" s="13"/>
      <c r="J27" s="7"/>
      <c r="K27" s="14" t="s">
        <v>103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8"/>
      <c r="BI27" s="15" t="s">
        <v>4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8">
        <f>BT30</f>
        <v>2828.9100000000003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8">
        <f>CD28+CD29+CD30</f>
        <v>2850.568622720186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7"/>
      <c r="K28" s="14" t="s">
        <v>104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8"/>
      <c r="BI28" s="15" t="s">
        <v>4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18"/>
      <c r="CE28" s="19"/>
      <c r="CF28" s="19"/>
      <c r="CG28" s="19"/>
      <c r="CH28" s="19"/>
      <c r="CI28" s="19"/>
      <c r="CJ28" s="19"/>
      <c r="CK28" s="19"/>
      <c r="CL28" s="19"/>
      <c r="CM28" s="20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5" customFormat="1" ht="28.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7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8"/>
      <c r="BI29" s="15" t="s">
        <v>4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18"/>
      <c r="CE29" s="19"/>
      <c r="CF29" s="19"/>
      <c r="CG29" s="19"/>
      <c r="CH29" s="19"/>
      <c r="CI29" s="19"/>
      <c r="CJ29" s="19"/>
      <c r="CK29" s="19"/>
      <c r="CL29" s="19"/>
      <c r="CM29" s="20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5" customFormat="1" ht="68.25" customHeight="1">
      <c r="A30" s="11" t="s">
        <v>105</v>
      </c>
      <c r="B30" s="12"/>
      <c r="C30" s="12"/>
      <c r="D30" s="12"/>
      <c r="E30" s="12"/>
      <c r="F30" s="12"/>
      <c r="G30" s="12"/>
      <c r="H30" s="12"/>
      <c r="I30" s="13"/>
      <c r="J30" s="7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8"/>
      <c r="BI30" s="15" t="s">
        <v>4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8">
        <f>SUM(BT31:CC42)</f>
        <v>2828.9100000000003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f>SUM(CD31:CM42)</f>
        <v>2850.568622720186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5" customFormat="1" ht="15" customHeight="1">
      <c r="A31" s="11" t="s">
        <v>132</v>
      </c>
      <c r="B31" s="12"/>
      <c r="C31" s="12"/>
      <c r="D31" s="12"/>
      <c r="E31" s="12"/>
      <c r="F31" s="12"/>
      <c r="G31" s="12"/>
      <c r="H31" s="12"/>
      <c r="I31" s="13"/>
      <c r="J31" s="7"/>
      <c r="K31" s="14" t="s">
        <v>153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8"/>
      <c r="BI31" s="15" t="s">
        <v>4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/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f>382144.39/1000</f>
        <v>382.14439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5" customFormat="1" ht="27.75" customHeight="1">
      <c r="A32" s="11" t="s">
        <v>133</v>
      </c>
      <c r="B32" s="12"/>
      <c r="C32" s="12"/>
      <c r="D32" s="12"/>
      <c r="E32" s="12"/>
      <c r="F32" s="12"/>
      <c r="G32" s="12"/>
      <c r="H32" s="12"/>
      <c r="I32" s="13"/>
      <c r="J32" s="7"/>
      <c r="K32" s="14" t="s">
        <v>139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8"/>
      <c r="BI32" s="15" t="s">
        <v>4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/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f>1048063.92378179/1000</f>
        <v>1048.06392378179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5" customFormat="1" ht="30" customHeight="1">
      <c r="A33" s="11" t="s">
        <v>134</v>
      </c>
      <c r="B33" s="12"/>
      <c r="C33" s="12"/>
      <c r="D33" s="12"/>
      <c r="E33" s="12"/>
      <c r="F33" s="12"/>
      <c r="G33" s="12"/>
      <c r="H33" s="12"/>
      <c r="I33" s="13"/>
      <c r="J33" s="7"/>
      <c r="K33" s="14" t="s">
        <v>142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8"/>
      <c r="BI33" s="15" t="s">
        <v>4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/>
      <c r="BU33" s="19"/>
      <c r="BV33" s="19"/>
      <c r="BW33" s="19"/>
      <c r="BX33" s="19"/>
      <c r="BY33" s="19"/>
      <c r="BZ33" s="19"/>
      <c r="CA33" s="19"/>
      <c r="CB33" s="19"/>
      <c r="CC33" s="20"/>
      <c r="CD33" s="18"/>
      <c r="CE33" s="19"/>
      <c r="CF33" s="19"/>
      <c r="CG33" s="19"/>
      <c r="CH33" s="19"/>
      <c r="CI33" s="19"/>
      <c r="CJ33" s="19"/>
      <c r="CK33" s="19"/>
      <c r="CL33" s="19"/>
      <c r="CM33" s="20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5" customFormat="1" ht="30" customHeight="1">
      <c r="A34" s="11" t="s">
        <v>135</v>
      </c>
      <c r="B34" s="12"/>
      <c r="C34" s="12"/>
      <c r="D34" s="12"/>
      <c r="E34" s="12"/>
      <c r="F34" s="12"/>
      <c r="G34" s="12"/>
      <c r="H34" s="12"/>
      <c r="I34" s="13"/>
      <c r="J34" s="7"/>
      <c r="K34" s="14" t="s">
        <v>129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8"/>
      <c r="BI34" s="15" t="s">
        <v>4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/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f>30888.56/1000</f>
        <v>30.888560000000002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5" customFormat="1" ht="30" customHeight="1">
      <c r="A35" s="11" t="s">
        <v>136</v>
      </c>
      <c r="B35" s="12"/>
      <c r="C35" s="12"/>
      <c r="D35" s="12"/>
      <c r="E35" s="12"/>
      <c r="F35" s="12"/>
      <c r="G35" s="12"/>
      <c r="H35" s="12"/>
      <c r="I35" s="13"/>
      <c r="J35" s="7"/>
      <c r="K35" s="14" t="s">
        <v>130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8"/>
      <c r="BI35" s="15" t="s">
        <v>4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/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f>53350.46/1000</f>
        <v>53.35046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5" customFormat="1" ht="30" customHeight="1">
      <c r="A36" s="11" t="s">
        <v>137</v>
      </c>
      <c r="B36" s="12"/>
      <c r="C36" s="12"/>
      <c r="D36" s="12"/>
      <c r="E36" s="12"/>
      <c r="F36" s="12"/>
      <c r="G36" s="12"/>
      <c r="H36" s="12"/>
      <c r="I36" s="13"/>
      <c r="J36" s="7"/>
      <c r="K36" s="14" t="s">
        <v>138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8"/>
      <c r="BI36" s="15" t="s">
        <v>4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/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f>26044.1220643353/1000</f>
        <v>26.0441220643353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5" customFormat="1" ht="30" customHeight="1">
      <c r="A37" s="11" t="s">
        <v>143</v>
      </c>
      <c r="B37" s="12"/>
      <c r="C37" s="12"/>
      <c r="D37" s="12"/>
      <c r="E37" s="12"/>
      <c r="F37" s="12"/>
      <c r="G37" s="12"/>
      <c r="H37" s="12"/>
      <c r="I37" s="13"/>
      <c r="J37" s="7"/>
      <c r="K37" s="14" t="s">
        <v>162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8"/>
      <c r="BI37" s="15" t="s">
        <v>4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/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f>295000/1000</f>
        <v>295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5" customFormat="1" ht="30" customHeight="1">
      <c r="A38" s="11" t="s">
        <v>144</v>
      </c>
      <c r="B38" s="12"/>
      <c r="C38" s="12"/>
      <c r="D38" s="12"/>
      <c r="E38" s="12"/>
      <c r="F38" s="12"/>
      <c r="G38" s="12"/>
      <c r="H38" s="12"/>
      <c r="I38" s="13"/>
      <c r="J38" s="7"/>
      <c r="K38" s="14" t="s">
        <v>140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8"/>
      <c r="BI38" s="15" t="s">
        <v>4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/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f>56658.7137005119/1000</f>
        <v>56.6587137005119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5" customFormat="1" ht="69.75" customHeight="1">
      <c r="A39" s="11" t="s">
        <v>145</v>
      </c>
      <c r="B39" s="12"/>
      <c r="C39" s="12"/>
      <c r="D39" s="12"/>
      <c r="E39" s="12"/>
      <c r="F39" s="12"/>
      <c r="G39" s="12"/>
      <c r="H39" s="12"/>
      <c r="I39" s="13"/>
      <c r="J39" s="7"/>
      <c r="K39" s="14" t="s">
        <v>141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8"/>
      <c r="BI39" s="15" t="s">
        <v>4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79.53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18">
        <f>96926.95/1000</f>
        <v>96.92694999999999</v>
      </c>
      <c r="CE39" s="19"/>
      <c r="CF39" s="19"/>
      <c r="CG39" s="19"/>
      <c r="CH39" s="19"/>
      <c r="CI39" s="19"/>
      <c r="CJ39" s="19"/>
      <c r="CK39" s="19"/>
      <c r="CL39" s="19"/>
      <c r="CM39" s="20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5" customFormat="1" ht="30" customHeight="1">
      <c r="A40" s="11" t="s">
        <v>163</v>
      </c>
      <c r="B40" s="12"/>
      <c r="C40" s="12"/>
      <c r="D40" s="12"/>
      <c r="E40" s="12"/>
      <c r="F40" s="12"/>
      <c r="G40" s="12"/>
      <c r="H40" s="12"/>
      <c r="I40" s="13"/>
      <c r="J40" s="7"/>
      <c r="K40" s="14" t="s">
        <v>146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8"/>
      <c r="BI40" s="15" t="s">
        <v>4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/>
      <c r="BU40" s="19"/>
      <c r="BV40" s="19"/>
      <c r="BW40" s="19"/>
      <c r="BX40" s="19"/>
      <c r="BY40" s="19"/>
      <c r="BZ40" s="19"/>
      <c r="CA40" s="19"/>
      <c r="CB40" s="19"/>
      <c r="CC40" s="20"/>
      <c r="CD40" s="18">
        <f>64196.3871950276/1000</f>
        <v>64.1963871950276</v>
      </c>
      <c r="CE40" s="19"/>
      <c r="CF40" s="19"/>
      <c r="CG40" s="19"/>
      <c r="CH40" s="19"/>
      <c r="CI40" s="19"/>
      <c r="CJ40" s="19"/>
      <c r="CK40" s="19"/>
      <c r="CL40" s="19"/>
      <c r="CM40" s="20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5" customFormat="1" ht="30" customHeight="1">
      <c r="A41" s="11" t="s">
        <v>164</v>
      </c>
      <c r="B41" s="12"/>
      <c r="C41" s="12"/>
      <c r="D41" s="12"/>
      <c r="E41" s="12"/>
      <c r="F41" s="12"/>
      <c r="G41" s="12"/>
      <c r="H41" s="12"/>
      <c r="I41" s="13"/>
      <c r="J41" s="7"/>
      <c r="K41" s="14" t="s">
        <v>165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8"/>
      <c r="BI41" s="15" t="s">
        <v>4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>
        <v>2508.54</v>
      </c>
      <c r="BU41" s="19"/>
      <c r="BV41" s="19"/>
      <c r="BW41" s="19"/>
      <c r="BX41" s="19"/>
      <c r="BY41" s="19"/>
      <c r="BZ41" s="19"/>
      <c r="CA41" s="19"/>
      <c r="CB41" s="19"/>
      <c r="CC41" s="20"/>
      <c r="CD41" s="18"/>
      <c r="CE41" s="19"/>
      <c r="CF41" s="19"/>
      <c r="CG41" s="19"/>
      <c r="CH41" s="19"/>
      <c r="CI41" s="19"/>
      <c r="CJ41" s="19"/>
      <c r="CK41" s="19"/>
      <c r="CL41" s="19"/>
      <c r="CM41" s="20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5" customFormat="1" ht="110.25" customHeight="1">
      <c r="A42" s="11" t="s">
        <v>164</v>
      </c>
      <c r="B42" s="12"/>
      <c r="C42" s="12"/>
      <c r="D42" s="12"/>
      <c r="E42" s="12"/>
      <c r="F42" s="12"/>
      <c r="G42" s="12"/>
      <c r="H42" s="12"/>
      <c r="I42" s="13"/>
      <c r="J42" s="7"/>
      <c r="K42" s="14" t="s">
        <v>131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8"/>
      <c r="BI42" s="15" t="s">
        <v>4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>
        <v>240.84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f>797295.115978521/1000</f>
        <v>797.2951159785209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21" t="s">
        <v>158</v>
      </c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5" customFormat="1" ht="45" customHeight="1">
      <c r="A43" s="11" t="s">
        <v>106</v>
      </c>
      <c r="B43" s="12"/>
      <c r="C43" s="12"/>
      <c r="D43" s="12"/>
      <c r="E43" s="12"/>
      <c r="F43" s="12"/>
      <c r="G43" s="12"/>
      <c r="H43" s="12"/>
      <c r="I43" s="13"/>
      <c r="J43" s="7"/>
      <c r="K43" s="14" t="s">
        <v>107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8"/>
      <c r="BI43" s="15" t="s">
        <v>4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8"/>
      <c r="BU43" s="19"/>
      <c r="BV43" s="19"/>
      <c r="BW43" s="19"/>
      <c r="BX43" s="19"/>
      <c r="BY43" s="19"/>
      <c r="BZ43" s="19"/>
      <c r="CA43" s="19"/>
      <c r="CB43" s="19"/>
      <c r="CC43" s="20"/>
      <c r="CD43" s="18"/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5" customFormat="1" ht="30" customHeight="1">
      <c r="A44" s="11" t="s">
        <v>108</v>
      </c>
      <c r="B44" s="12"/>
      <c r="C44" s="12"/>
      <c r="D44" s="12"/>
      <c r="E44" s="12"/>
      <c r="F44" s="12"/>
      <c r="G44" s="12"/>
      <c r="H44" s="12"/>
      <c r="I44" s="13"/>
      <c r="J44" s="7"/>
      <c r="K44" s="14" t="s">
        <v>109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8"/>
      <c r="BI44" s="15" t="s">
        <v>4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/>
      <c r="BU44" s="19"/>
      <c r="BV44" s="19"/>
      <c r="BW44" s="19"/>
      <c r="BX44" s="19"/>
      <c r="BY44" s="19"/>
      <c r="BZ44" s="19"/>
      <c r="CA44" s="19"/>
      <c r="CB44" s="19"/>
      <c r="CC44" s="20"/>
      <c r="CD44" s="18"/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5" customFormat="1" ht="27.75" customHeight="1">
      <c r="A45" s="11" t="s">
        <v>46</v>
      </c>
      <c r="B45" s="12"/>
      <c r="C45" s="12"/>
      <c r="D45" s="12"/>
      <c r="E45" s="12"/>
      <c r="F45" s="12"/>
      <c r="G45" s="12"/>
      <c r="H45" s="12"/>
      <c r="I45" s="13"/>
      <c r="J45" s="7"/>
      <c r="K45" s="14" t="s">
        <v>47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8"/>
      <c r="BI45" s="15" t="s">
        <v>4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>
        <f>SUM(BT46:CC57)</f>
        <v>26739.38</v>
      </c>
      <c r="BU45" s="19"/>
      <c r="BV45" s="19"/>
      <c r="BW45" s="19"/>
      <c r="BX45" s="19"/>
      <c r="BY45" s="19"/>
      <c r="BZ45" s="19"/>
      <c r="CA45" s="19"/>
      <c r="CB45" s="19"/>
      <c r="CC45" s="20"/>
      <c r="CD45" s="18">
        <f>CD46+CD47+CD48+CD49+CD50+CD51+CD52+CD53+CD54+CD55+CD56+CD58+CD59</f>
        <v>29779.198301757733</v>
      </c>
      <c r="CE45" s="19"/>
      <c r="CF45" s="19"/>
      <c r="CG45" s="19"/>
      <c r="CH45" s="19"/>
      <c r="CI45" s="19"/>
      <c r="CJ45" s="19"/>
      <c r="CK45" s="19"/>
      <c r="CL45" s="19"/>
      <c r="CM45" s="20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5" customFormat="1" ht="15" customHeight="1">
      <c r="A46" s="11" t="s">
        <v>48</v>
      </c>
      <c r="B46" s="12"/>
      <c r="C46" s="12"/>
      <c r="D46" s="12"/>
      <c r="E46" s="12"/>
      <c r="F46" s="12"/>
      <c r="G46" s="12"/>
      <c r="H46" s="12"/>
      <c r="I46" s="13"/>
      <c r="J46" s="7"/>
      <c r="K46" s="14" t="s">
        <v>49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8"/>
      <c r="BI46" s="15" t="s">
        <v>4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/>
      <c r="BU46" s="19"/>
      <c r="BV46" s="19"/>
      <c r="BW46" s="19"/>
      <c r="BX46" s="19"/>
      <c r="BY46" s="19"/>
      <c r="BZ46" s="19"/>
      <c r="CA46" s="19"/>
      <c r="CB46" s="19"/>
      <c r="CC46" s="20"/>
      <c r="CD46" s="18"/>
      <c r="CE46" s="19"/>
      <c r="CF46" s="19"/>
      <c r="CG46" s="19"/>
      <c r="CH46" s="19"/>
      <c r="CI46" s="19"/>
      <c r="CJ46" s="19"/>
      <c r="CK46" s="19"/>
      <c r="CL46" s="19"/>
      <c r="CM46" s="20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5" customFormat="1" ht="45" customHeight="1">
      <c r="A47" s="11" t="s">
        <v>50</v>
      </c>
      <c r="B47" s="12"/>
      <c r="C47" s="12"/>
      <c r="D47" s="12"/>
      <c r="E47" s="12"/>
      <c r="F47" s="12"/>
      <c r="G47" s="12"/>
      <c r="H47" s="12"/>
      <c r="I47" s="13"/>
      <c r="J47" s="7"/>
      <c r="K47" s="14" t="s">
        <v>51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8"/>
      <c r="BI47" s="15" t="s">
        <v>4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/>
      <c r="BU47" s="19"/>
      <c r="BV47" s="19"/>
      <c r="BW47" s="19"/>
      <c r="BX47" s="19"/>
      <c r="BY47" s="19"/>
      <c r="BZ47" s="19"/>
      <c r="CA47" s="19"/>
      <c r="CB47" s="19"/>
      <c r="CC47" s="20"/>
      <c r="CD47" s="18"/>
      <c r="CE47" s="19"/>
      <c r="CF47" s="19"/>
      <c r="CG47" s="19"/>
      <c r="CH47" s="19"/>
      <c r="CI47" s="19"/>
      <c r="CJ47" s="19"/>
      <c r="CK47" s="19"/>
      <c r="CL47" s="19"/>
      <c r="CM47" s="20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5" customFormat="1" ht="43.5" customHeight="1">
      <c r="A48" s="11" t="s">
        <v>52</v>
      </c>
      <c r="B48" s="12"/>
      <c r="C48" s="12"/>
      <c r="D48" s="12"/>
      <c r="E48" s="12"/>
      <c r="F48" s="12"/>
      <c r="G48" s="12"/>
      <c r="H48" s="12"/>
      <c r="I48" s="13"/>
      <c r="J48" s="7"/>
      <c r="K48" s="14" t="s">
        <v>53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8"/>
      <c r="BI48" s="15" t="s">
        <v>4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>
        <v>971.88</v>
      </c>
      <c r="BU48" s="19"/>
      <c r="BV48" s="19"/>
      <c r="BW48" s="19"/>
      <c r="BX48" s="19"/>
      <c r="BY48" s="19"/>
      <c r="BZ48" s="19"/>
      <c r="CA48" s="19"/>
      <c r="CB48" s="19"/>
      <c r="CC48" s="20"/>
      <c r="CD48" s="18">
        <f>(806914.746745597+36162.24)/1000</f>
        <v>843.076986745597</v>
      </c>
      <c r="CE48" s="19"/>
      <c r="CF48" s="19"/>
      <c r="CG48" s="19"/>
      <c r="CH48" s="19"/>
      <c r="CI48" s="19"/>
      <c r="CJ48" s="19"/>
      <c r="CK48" s="19"/>
      <c r="CL48" s="19"/>
      <c r="CM48" s="20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5" customFormat="1" ht="57" customHeight="1">
      <c r="A49" s="11" t="s">
        <v>54</v>
      </c>
      <c r="B49" s="12"/>
      <c r="C49" s="12"/>
      <c r="D49" s="12"/>
      <c r="E49" s="12"/>
      <c r="F49" s="12"/>
      <c r="G49" s="12"/>
      <c r="H49" s="12"/>
      <c r="I49" s="13"/>
      <c r="J49" s="7"/>
      <c r="K49" s="14" t="s">
        <v>21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8"/>
      <c r="BI49" s="15" t="s">
        <v>4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1799.38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f>5343.65617283297</f>
        <v>5343.65617283297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21" t="s">
        <v>159</v>
      </c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19" s="5" customFormat="1" ht="45" customHeight="1">
      <c r="A50" s="11" t="s">
        <v>55</v>
      </c>
      <c r="B50" s="12"/>
      <c r="C50" s="12"/>
      <c r="D50" s="12"/>
      <c r="E50" s="12"/>
      <c r="F50" s="12"/>
      <c r="G50" s="12"/>
      <c r="H50" s="12"/>
      <c r="I50" s="13"/>
      <c r="J50" s="7"/>
      <c r="K50" s="14" t="s">
        <v>110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8"/>
      <c r="BI50" s="15" t="s">
        <v>4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/>
      <c r="BU50" s="19"/>
      <c r="BV50" s="19"/>
      <c r="BW50" s="19"/>
      <c r="BX50" s="19"/>
      <c r="BY50" s="19"/>
      <c r="BZ50" s="19"/>
      <c r="CA50" s="19"/>
      <c r="CB50" s="19"/>
      <c r="CC50" s="20"/>
      <c r="CD50" s="18"/>
      <c r="CE50" s="19"/>
      <c r="CF50" s="19"/>
      <c r="CG50" s="19"/>
      <c r="CH50" s="19"/>
      <c r="CI50" s="19"/>
      <c r="CJ50" s="19"/>
      <c r="CK50" s="19"/>
      <c r="CL50" s="19"/>
      <c r="CM50" s="20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</row>
    <row r="51" spans="1:108" s="5" customFormat="1" ht="15" customHeight="1">
      <c r="A51" s="11" t="s">
        <v>56</v>
      </c>
      <c r="B51" s="12"/>
      <c r="C51" s="12"/>
      <c r="D51" s="12"/>
      <c r="E51" s="12"/>
      <c r="F51" s="12"/>
      <c r="G51" s="12"/>
      <c r="H51" s="12"/>
      <c r="I51" s="13"/>
      <c r="J51" s="7"/>
      <c r="K51" s="14" t="s">
        <v>111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8"/>
      <c r="BI51" s="15" t="s">
        <v>4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20688.79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18">
        <f>20270.91</f>
        <v>20270.91</v>
      </c>
      <c r="CE51" s="19"/>
      <c r="CF51" s="19"/>
      <c r="CG51" s="19"/>
      <c r="CH51" s="19"/>
      <c r="CI51" s="19"/>
      <c r="CJ51" s="19"/>
      <c r="CK51" s="19"/>
      <c r="CL51" s="19"/>
      <c r="CM51" s="20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5" customFormat="1" ht="15" customHeight="1">
      <c r="A52" s="11" t="s">
        <v>57</v>
      </c>
      <c r="B52" s="12"/>
      <c r="C52" s="12"/>
      <c r="D52" s="12"/>
      <c r="E52" s="12"/>
      <c r="F52" s="12"/>
      <c r="G52" s="12"/>
      <c r="H52" s="12"/>
      <c r="I52" s="13"/>
      <c r="J52" s="7"/>
      <c r="K52" s="14" t="s">
        <v>112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8"/>
      <c r="BI52" s="15" t="s">
        <v>4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/>
      <c r="BU52" s="19"/>
      <c r="BV52" s="19"/>
      <c r="BW52" s="19"/>
      <c r="BX52" s="19"/>
      <c r="BY52" s="19"/>
      <c r="BZ52" s="19"/>
      <c r="CA52" s="19"/>
      <c r="CB52" s="19"/>
      <c r="CC52" s="20"/>
      <c r="CD52" s="18"/>
      <c r="CE52" s="19"/>
      <c r="CF52" s="19"/>
      <c r="CG52" s="19"/>
      <c r="CH52" s="19"/>
      <c r="CI52" s="19"/>
      <c r="CJ52" s="19"/>
      <c r="CK52" s="19"/>
      <c r="CL52" s="19"/>
      <c r="CM52" s="20"/>
      <c r="CN52" s="24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5" customFormat="1" ht="15" customHeight="1">
      <c r="A53" s="11" t="s">
        <v>61</v>
      </c>
      <c r="B53" s="12"/>
      <c r="C53" s="12"/>
      <c r="D53" s="12"/>
      <c r="E53" s="12"/>
      <c r="F53" s="12"/>
      <c r="G53" s="12"/>
      <c r="H53" s="12"/>
      <c r="I53" s="13"/>
      <c r="J53" s="7"/>
      <c r="K53" s="14" t="s">
        <v>22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8"/>
      <c r="BI53" s="15" t="s">
        <v>4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/>
      <c r="BU53" s="19"/>
      <c r="BV53" s="19"/>
      <c r="BW53" s="19"/>
      <c r="BX53" s="19"/>
      <c r="BY53" s="19"/>
      <c r="BZ53" s="19"/>
      <c r="CA53" s="19"/>
      <c r="CB53" s="19"/>
      <c r="CC53" s="20"/>
      <c r="CD53" s="18"/>
      <c r="CE53" s="19"/>
      <c r="CF53" s="19"/>
      <c r="CG53" s="19"/>
      <c r="CH53" s="19"/>
      <c r="CI53" s="19"/>
      <c r="CJ53" s="19"/>
      <c r="CK53" s="19"/>
      <c r="CL53" s="19"/>
      <c r="CM53" s="20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5" customFormat="1" ht="54.75" customHeight="1">
      <c r="A54" s="11" t="s">
        <v>113</v>
      </c>
      <c r="B54" s="12"/>
      <c r="C54" s="12"/>
      <c r="D54" s="12"/>
      <c r="E54" s="12"/>
      <c r="F54" s="12"/>
      <c r="G54" s="12"/>
      <c r="H54" s="12"/>
      <c r="I54" s="13"/>
      <c r="J54" s="7"/>
      <c r="K54" s="14" t="s">
        <v>23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8"/>
      <c r="BI54" s="15" t="s">
        <v>4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8">
        <f>3048.39</f>
        <v>3048.39</v>
      </c>
      <c r="BU54" s="19"/>
      <c r="BV54" s="19"/>
      <c r="BW54" s="19"/>
      <c r="BX54" s="19"/>
      <c r="BY54" s="19"/>
      <c r="BZ54" s="19"/>
      <c r="CA54" s="19"/>
      <c r="CB54" s="19"/>
      <c r="CC54" s="20"/>
      <c r="CD54" s="18">
        <f>(3046731+21527.79)/1000</f>
        <v>3068.25879</v>
      </c>
      <c r="CE54" s="19"/>
      <c r="CF54" s="19"/>
      <c r="CG54" s="19"/>
      <c r="CH54" s="19"/>
      <c r="CI54" s="19"/>
      <c r="CJ54" s="19"/>
      <c r="CK54" s="19"/>
      <c r="CL54" s="19"/>
      <c r="CM54" s="20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5" customFormat="1" ht="28.5" customHeight="1">
      <c r="A55" s="11" t="s">
        <v>114</v>
      </c>
      <c r="B55" s="12"/>
      <c r="C55" s="12"/>
      <c r="D55" s="12"/>
      <c r="E55" s="12"/>
      <c r="F55" s="12"/>
      <c r="G55" s="12"/>
      <c r="H55" s="12"/>
      <c r="I55" s="13"/>
      <c r="J55" s="7"/>
      <c r="K55" s="14" t="s">
        <v>147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8"/>
      <c r="BI55" s="15" t="s">
        <v>4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>
        <v>230.94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18">
        <f>253296.352179165/1000</f>
        <v>253.296352179165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9" s="5" customFormat="1" ht="72.75" customHeight="1">
      <c r="A56" s="11" t="s">
        <v>114</v>
      </c>
      <c r="B56" s="12"/>
      <c r="C56" s="12"/>
      <c r="D56" s="12"/>
      <c r="E56" s="12"/>
      <c r="F56" s="12"/>
      <c r="G56" s="12"/>
      <c r="H56" s="12"/>
      <c r="I56" s="13"/>
      <c r="J56" s="7"/>
      <c r="K56" s="14" t="s">
        <v>58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8"/>
      <c r="BI56" s="15" t="s">
        <v>4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/>
      <c r="BU56" s="19"/>
      <c r="BV56" s="19"/>
      <c r="BW56" s="19"/>
      <c r="BX56" s="19"/>
      <c r="BY56" s="19"/>
      <c r="BZ56" s="19"/>
      <c r="CA56" s="19"/>
      <c r="CB56" s="19"/>
      <c r="CC56" s="20"/>
      <c r="CD56" s="18"/>
      <c r="CE56" s="19"/>
      <c r="CF56" s="19"/>
      <c r="CG56" s="19"/>
      <c r="CH56" s="19"/>
      <c r="CI56" s="19"/>
      <c r="CJ56" s="19"/>
      <c r="CK56" s="19"/>
      <c r="CL56" s="19"/>
      <c r="CM56" s="20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  <c r="DE56" s="9"/>
    </row>
    <row r="57" spans="1:117" s="5" customFormat="1" ht="30" customHeight="1">
      <c r="A57" s="11" t="s">
        <v>115</v>
      </c>
      <c r="B57" s="12"/>
      <c r="C57" s="12"/>
      <c r="D57" s="12"/>
      <c r="E57" s="12"/>
      <c r="F57" s="12"/>
      <c r="G57" s="12"/>
      <c r="H57" s="12"/>
      <c r="I57" s="13"/>
      <c r="J57" s="7"/>
      <c r="K57" s="14" t="s">
        <v>59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8"/>
      <c r="BI57" s="15" t="s">
        <v>60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/>
      <c r="BU57" s="19"/>
      <c r="BV57" s="19"/>
      <c r="BW57" s="19"/>
      <c r="BX57" s="19"/>
      <c r="BY57" s="19"/>
      <c r="BZ57" s="19"/>
      <c r="CA57" s="19"/>
      <c r="CB57" s="19"/>
      <c r="CC57" s="20"/>
      <c r="CD57" s="18"/>
      <c r="CE57" s="19"/>
      <c r="CF57" s="19"/>
      <c r="CG57" s="19"/>
      <c r="CH57" s="19"/>
      <c r="CI57" s="19"/>
      <c r="CJ57" s="19"/>
      <c r="CK57" s="19"/>
      <c r="CL57" s="19"/>
      <c r="CM57" s="20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  <c r="DE57" s="9"/>
      <c r="DF57" s="9"/>
      <c r="DG57" s="9"/>
      <c r="DH57" s="9"/>
      <c r="DI57" s="9"/>
      <c r="DJ57" s="9"/>
      <c r="DK57" s="9"/>
      <c r="DL57" s="9"/>
      <c r="DM57" s="9"/>
    </row>
    <row r="58" spans="1:118" s="5" customFormat="1" ht="111.75" customHeight="1">
      <c r="A58" s="11" t="s">
        <v>116</v>
      </c>
      <c r="B58" s="12"/>
      <c r="C58" s="12"/>
      <c r="D58" s="12"/>
      <c r="E58" s="12"/>
      <c r="F58" s="12"/>
      <c r="G58" s="12"/>
      <c r="H58" s="12"/>
      <c r="I58" s="13"/>
      <c r="J58" s="7"/>
      <c r="K58" s="14" t="s">
        <v>62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8"/>
      <c r="BI58" s="15" t="s">
        <v>4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/>
      <c r="BU58" s="19"/>
      <c r="BV58" s="19"/>
      <c r="BW58" s="19"/>
      <c r="BX58" s="19"/>
      <c r="BY58" s="19"/>
      <c r="BZ58" s="19"/>
      <c r="CA58" s="19"/>
      <c r="CB58" s="19"/>
      <c r="CC58" s="20"/>
      <c r="CD58" s="18"/>
      <c r="CE58" s="19"/>
      <c r="CF58" s="19"/>
      <c r="CG58" s="19"/>
      <c r="CH58" s="19"/>
      <c r="CI58" s="19"/>
      <c r="CJ58" s="19"/>
      <c r="CK58" s="19"/>
      <c r="CL58" s="19"/>
      <c r="CM58" s="20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  <c r="DE58" s="9"/>
      <c r="DF58" s="9"/>
      <c r="DG58" s="9"/>
      <c r="DH58" s="9"/>
      <c r="DI58" s="9"/>
      <c r="DJ58" s="9"/>
      <c r="DK58" s="9"/>
      <c r="DL58" s="9"/>
      <c r="DM58" s="9"/>
      <c r="DN58" s="9"/>
    </row>
    <row r="59" spans="1:116" s="5" customFormat="1" ht="30" customHeight="1">
      <c r="A59" s="11" t="s">
        <v>117</v>
      </c>
      <c r="B59" s="12"/>
      <c r="C59" s="12"/>
      <c r="D59" s="12"/>
      <c r="E59" s="12"/>
      <c r="F59" s="12"/>
      <c r="G59" s="12"/>
      <c r="H59" s="12"/>
      <c r="I59" s="13"/>
      <c r="J59" s="7"/>
      <c r="K59" s="14" t="s">
        <v>118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8"/>
      <c r="BI59" s="15" t="s">
        <v>4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f>BT60+BT61</f>
        <v>7967.750000000001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/>
      <c r="CE59" s="19"/>
      <c r="CF59" s="19"/>
      <c r="CG59" s="19"/>
      <c r="CH59" s="19"/>
      <c r="CI59" s="19"/>
      <c r="CJ59" s="19"/>
      <c r="CK59" s="19"/>
      <c r="CL59" s="19"/>
      <c r="CM59" s="20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  <c r="DE59" s="9"/>
      <c r="DF59" s="9"/>
      <c r="DG59" s="9"/>
      <c r="DH59" s="9"/>
      <c r="DI59" s="9"/>
      <c r="DJ59" s="9"/>
      <c r="DK59" s="9"/>
      <c r="DL59" s="9"/>
    </row>
    <row r="60" spans="1:116" s="5" customFormat="1" ht="30" customHeight="1">
      <c r="A60" s="11" t="s">
        <v>166</v>
      </c>
      <c r="B60" s="12"/>
      <c r="C60" s="12"/>
      <c r="D60" s="12"/>
      <c r="E60" s="12"/>
      <c r="F60" s="12"/>
      <c r="G60" s="12"/>
      <c r="H60" s="12"/>
      <c r="I60" s="13"/>
      <c r="J60" s="7"/>
      <c r="K60" s="14" t="s">
        <v>168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8"/>
      <c r="BI60" s="15" t="s">
        <v>4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8">
        <v>9080.03</v>
      </c>
      <c r="BU60" s="19"/>
      <c r="BV60" s="19"/>
      <c r="BW60" s="19"/>
      <c r="BX60" s="19"/>
      <c r="BY60" s="19"/>
      <c r="BZ60" s="19"/>
      <c r="CA60" s="19"/>
      <c r="CB60" s="19"/>
      <c r="CC60" s="20"/>
      <c r="CD60" s="18"/>
      <c r="CE60" s="19"/>
      <c r="CF60" s="19"/>
      <c r="CG60" s="19"/>
      <c r="CH60" s="19"/>
      <c r="CI60" s="19"/>
      <c r="CJ60" s="19"/>
      <c r="CK60" s="19"/>
      <c r="CL60" s="19"/>
      <c r="CM60" s="20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  <c r="DE60" s="9"/>
      <c r="DF60" s="9"/>
      <c r="DG60" s="9"/>
      <c r="DH60" s="9"/>
      <c r="DI60" s="9"/>
      <c r="DJ60" s="9"/>
      <c r="DK60" s="9"/>
      <c r="DL60" s="9"/>
    </row>
    <row r="61" spans="1:116" s="5" customFormat="1" ht="30" customHeight="1">
      <c r="A61" s="11" t="s">
        <v>167</v>
      </c>
      <c r="B61" s="12"/>
      <c r="C61" s="12"/>
      <c r="D61" s="12"/>
      <c r="E61" s="12"/>
      <c r="F61" s="12"/>
      <c r="G61" s="12"/>
      <c r="H61" s="12"/>
      <c r="I61" s="13"/>
      <c r="J61" s="7"/>
      <c r="K61" s="14" t="s">
        <v>169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8"/>
      <c r="BI61" s="15" t="s">
        <v>4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8">
        <v>-1112.28</v>
      </c>
      <c r="BU61" s="19"/>
      <c r="BV61" s="19"/>
      <c r="BW61" s="19"/>
      <c r="BX61" s="19"/>
      <c r="BY61" s="19"/>
      <c r="BZ61" s="19"/>
      <c r="CA61" s="19"/>
      <c r="CB61" s="19"/>
      <c r="CC61" s="20"/>
      <c r="CD61" s="18"/>
      <c r="CE61" s="19"/>
      <c r="CF61" s="19"/>
      <c r="CG61" s="19"/>
      <c r="CH61" s="19"/>
      <c r="CI61" s="19"/>
      <c r="CJ61" s="19"/>
      <c r="CK61" s="19"/>
      <c r="CL61" s="19"/>
      <c r="CM61" s="20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  <c r="DE61" s="9"/>
      <c r="DF61" s="9"/>
      <c r="DG61" s="9"/>
      <c r="DH61" s="9"/>
      <c r="DI61" s="9"/>
      <c r="DJ61" s="9"/>
      <c r="DK61" s="9"/>
      <c r="DL61" s="9"/>
    </row>
    <row r="62" spans="1:108" s="5" customFormat="1" ht="45" customHeight="1">
      <c r="A62" s="11" t="s">
        <v>14</v>
      </c>
      <c r="B62" s="12"/>
      <c r="C62" s="12"/>
      <c r="D62" s="12"/>
      <c r="E62" s="12"/>
      <c r="F62" s="12"/>
      <c r="G62" s="12"/>
      <c r="H62" s="12"/>
      <c r="I62" s="13"/>
      <c r="J62" s="7"/>
      <c r="K62" s="14" t="s">
        <v>24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8"/>
      <c r="BI62" s="15" t="s">
        <v>4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8"/>
      <c r="BU62" s="19"/>
      <c r="BV62" s="19"/>
      <c r="BW62" s="19"/>
      <c r="BX62" s="19"/>
      <c r="BY62" s="19"/>
      <c r="BZ62" s="19"/>
      <c r="CA62" s="19"/>
      <c r="CB62" s="19"/>
      <c r="CC62" s="20"/>
      <c r="CD62" s="18"/>
      <c r="CE62" s="19"/>
      <c r="CF62" s="19"/>
      <c r="CG62" s="19"/>
      <c r="CH62" s="19"/>
      <c r="CI62" s="19"/>
      <c r="CJ62" s="19"/>
      <c r="CK62" s="19"/>
      <c r="CL62" s="19"/>
      <c r="CM62" s="20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5" customFormat="1" ht="42.75" customHeight="1">
      <c r="A63" s="11" t="s">
        <v>15</v>
      </c>
      <c r="B63" s="12"/>
      <c r="C63" s="12"/>
      <c r="D63" s="12"/>
      <c r="E63" s="12"/>
      <c r="F63" s="12"/>
      <c r="G63" s="12"/>
      <c r="H63" s="12"/>
      <c r="I63" s="13"/>
      <c r="J63" s="7"/>
      <c r="K63" s="14" t="s">
        <v>63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8"/>
      <c r="BI63" s="15" t="s">
        <v>4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8">
        <f>BT22+BT26+BT24</f>
        <v>678.8</v>
      </c>
      <c r="BU63" s="19"/>
      <c r="BV63" s="19"/>
      <c r="BW63" s="19"/>
      <c r="BX63" s="19"/>
      <c r="BY63" s="19"/>
      <c r="BZ63" s="19"/>
      <c r="CA63" s="19"/>
      <c r="CB63" s="19"/>
      <c r="CC63" s="20"/>
      <c r="CD63" s="18">
        <f>CD22+CD26+CD24</f>
        <v>935.4308100000001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5" customFormat="1" ht="45" customHeight="1">
      <c r="A64" s="11" t="s">
        <v>16</v>
      </c>
      <c r="B64" s="12"/>
      <c r="C64" s="12"/>
      <c r="D64" s="12"/>
      <c r="E64" s="12"/>
      <c r="F64" s="12"/>
      <c r="G64" s="12"/>
      <c r="H64" s="12"/>
      <c r="I64" s="13"/>
      <c r="J64" s="7"/>
      <c r="K64" s="14" t="s">
        <v>64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8"/>
      <c r="BI64" s="15" t="s">
        <v>4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8">
        <v>5657.36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18">
        <f>4810438.84/1000</f>
        <v>4810.43884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5" customFormat="1" ht="30" customHeight="1">
      <c r="A65" s="11" t="s">
        <v>6</v>
      </c>
      <c r="B65" s="12"/>
      <c r="C65" s="12"/>
      <c r="D65" s="12"/>
      <c r="E65" s="12"/>
      <c r="F65" s="12"/>
      <c r="G65" s="12"/>
      <c r="H65" s="12"/>
      <c r="I65" s="13"/>
      <c r="J65" s="7"/>
      <c r="K65" s="14" t="s">
        <v>119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8"/>
      <c r="BI65" s="15" t="s">
        <v>65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8"/>
      <c r="BU65" s="19"/>
      <c r="BV65" s="19"/>
      <c r="BW65" s="19"/>
      <c r="BX65" s="19"/>
      <c r="BY65" s="19"/>
      <c r="BZ65" s="19"/>
      <c r="CA65" s="19"/>
      <c r="CB65" s="19"/>
      <c r="CC65" s="20"/>
      <c r="CD65" s="18"/>
      <c r="CE65" s="19"/>
      <c r="CF65" s="19"/>
      <c r="CG65" s="19"/>
      <c r="CH65" s="19"/>
      <c r="CI65" s="19"/>
      <c r="CJ65" s="19"/>
      <c r="CK65" s="19"/>
      <c r="CL65" s="19"/>
      <c r="CM65" s="20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5" customFormat="1" ht="68.25" customHeight="1">
      <c r="A66" s="11" t="s">
        <v>46</v>
      </c>
      <c r="B66" s="12"/>
      <c r="C66" s="12"/>
      <c r="D66" s="12"/>
      <c r="E66" s="12"/>
      <c r="F66" s="12"/>
      <c r="G66" s="12"/>
      <c r="H66" s="12"/>
      <c r="I66" s="13"/>
      <c r="J66" s="7"/>
      <c r="K66" s="14" t="s">
        <v>120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8"/>
      <c r="BI66" s="27" t="s">
        <v>148</v>
      </c>
      <c r="BJ66" s="28"/>
      <c r="BK66" s="28"/>
      <c r="BL66" s="28"/>
      <c r="BM66" s="28"/>
      <c r="BN66" s="28"/>
      <c r="BO66" s="28"/>
      <c r="BP66" s="28"/>
      <c r="BQ66" s="28"/>
      <c r="BR66" s="28"/>
      <c r="BS66" s="29"/>
      <c r="BT66" s="18"/>
      <c r="BU66" s="19"/>
      <c r="BV66" s="19"/>
      <c r="BW66" s="19"/>
      <c r="BX66" s="19"/>
      <c r="BY66" s="19"/>
      <c r="BZ66" s="19"/>
      <c r="CA66" s="19"/>
      <c r="CB66" s="19"/>
      <c r="CC66" s="20"/>
      <c r="CD66" s="18"/>
      <c r="CE66" s="19"/>
      <c r="CF66" s="19"/>
      <c r="CG66" s="19"/>
      <c r="CH66" s="19"/>
      <c r="CI66" s="19"/>
      <c r="CJ66" s="19"/>
      <c r="CK66" s="19"/>
      <c r="CL66" s="19"/>
      <c r="CM66" s="20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12" s="5" customFormat="1" ht="57" customHeight="1">
      <c r="A67" s="11" t="s">
        <v>25</v>
      </c>
      <c r="B67" s="12"/>
      <c r="C67" s="12"/>
      <c r="D67" s="12"/>
      <c r="E67" s="12"/>
      <c r="F67" s="12"/>
      <c r="G67" s="12"/>
      <c r="H67" s="12"/>
      <c r="I67" s="13"/>
      <c r="J67" s="7"/>
      <c r="K67" s="14" t="s">
        <v>67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8"/>
      <c r="BI67" s="15" t="s">
        <v>37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8" t="s">
        <v>37</v>
      </c>
      <c r="BU67" s="19"/>
      <c r="BV67" s="19"/>
      <c r="BW67" s="19"/>
      <c r="BX67" s="19"/>
      <c r="BY67" s="19"/>
      <c r="BZ67" s="19"/>
      <c r="CA67" s="19"/>
      <c r="CB67" s="19"/>
      <c r="CC67" s="20"/>
      <c r="CD67" s="18" t="s">
        <v>37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27" t="s">
        <v>37</v>
      </c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  <c r="DE67" s="9"/>
      <c r="DF67" s="9"/>
      <c r="DG67" s="9"/>
      <c r="DH67" s="9"/>
    </row>
    <row r="68" spans="1:108" s="5" customFormat="1" ht="30" customHeight="1">
      <c r="A68" s="11" t="s">
        <v>5</v>
      </c>
      <c r="B68" s="12"/>
      <c r="C68" s="12"/>
      <c r="D68" s="12"/>
      <c r="E68" s="12"/>
      <c r="F68" s="12"/>
      <c r="G68" s="12"/>
      <c r="H68" s="12"/>
      <c r="I68" s="13"/>
      <c r="J68" s="7"/>
      <c r="K68" s="14" t="s">
        <v>68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8"/>
      <c r="BI68" s="15" t="s">
        <v>69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18">
        <v>398</v>
      </c>
      <c r="BU68" s="19"/>
      <c r="BV68" s="19"/>
      <c r="BW68" s="19"/>
      <c r="BX68" s="19"/>
      <c r="BY68" s="19"/>
      <c r="BZ68" s="19"/>
      <c r="CA68" s="19"/>
      <c r="CB68" s="19"/>
      <c r="CC68" s="20"/>
      <c r="CD68" s="18">
        <v>398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5" customFormat="1" ht="15" customHeight="1">
      <c r="A69" s="11" t="s">
        <v>70</v>
      </c>
      <c r="B69" s="12"/>
      <c r="C69" s="12"/>
      <c r="D69" s="12"/>
      <c r="E69" s="12"/>
      <c r="F69" s="12"/>
      <c r="G69" s="12"/>
      <c r="H69" s="12"/>
      <c r="I69" s="13"/>
      <c r="J69" s="7"/>
      <c r="K69" s="14" t="s">
        <v>71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8"/>
      <c r="BI69" s="15" t="s">
        <v>72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15">
        <v>21.54</v>
      </c>
      <c r="BU69" s="16"/>
      <c r="BV69" s="16"/>
      <c r="BW69" s="16"/>
      <c r="BX69" s="16"/>
      <c r="BY69" s="16"/>
      <c r="BZ69" s="16"/>
      <c r="CA69" s="16"/>
      <c r="CB69" s="16"/>
      <c r="CC69" s="17"/>
      <c r="CD69" s="18">
        <f>21.54+0.8</f>
        <v>22.34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5" customFormat="1" ht="30" customHeight="1">
      <c r="A70" s="11" t="s">
        <v>73</v>
      </c>
      <c r="B70" s="12"/>
      <c r="C70" s="12"/>
      <c r="D70" s="12"/>
      <c r="E70" s="12"/>
      <c r="F70" s="12"/>
      <c r="G70" s="12"/>
      <c r="H70" s="12"/>
      <c r="I70" s="13"/>
      <c r="J70" s="7"/>
      <c r="K70" s="14" t="s">
        <v>149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8"/>
      <c r="BI70" s="15" t="s">
        <v>72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5">
        <v>21.54</v>
      </c>
      <c r="BU70" s="16"/>
      <c r="BV70" s="16"/>
      <c r="BW70" s="16"/>
      <c r="BX70" s="16"/>
      <c r="BY70" s="16"/>
      <c r="BZ70" s="16"/>
      <c r="CA70" s="16"/>
      <c r="CB70" s="16"/>
      <c r="CC70" s="17"/>
      <c r="CD70" s="18">
        <f>CD69</f>
        <v>22.34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5" customFormat="1" ht="30" customHeight="1">
      <c r="A71" s="11" t="s">
        <v>74</v>
      </c>
      <c r="B71" s="12"/>
      <c r="C71" s="12"/>
      <c r="D71" s="12"/>
      <c r="E71" s="12"/>
      <c r="F71" s="12"/>
      <c r="G71" s="12"/>
      <c r="H71" s="12"/>
      <c r="I71" s="13"/>
      <c r="J71" s="7"/>
      <c r="K71" s="14" t="s">
        <v>75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8"/>
      <c r="BI71" s="15" t="s">
        <v>76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8">
        <f>BT72+BT73</f>
        <v>538.95</v>
      </c>
      <c r="BU71" s="19"/>
      <c r="BV71" s="19"/>
      <c r="BW71" s="19"/>
      <c r="BX71" s="19"/>
      <c r="BY71" s="19"/>
      <c r="BZ71" s="19"/>
      <c r="CA71" s="19"/>
      <c r="CB71" s="19"/>
      <c r="CC71" s="20"/>
      <c r="CD71" s="18">
        <f>CD72+CD73</f>
        <v>538.95</v>
      </c>
      <c r="CE71" s="19"/>
      <c r="CF71" s="19"/>
      <c r="CG71" s="19"/>
      <c r="CH71" s="19"/>
      <c r="CI71" s="19"/>
      <c r="CJ71" s="19"/>
      <c r="CK71" s="19"/>
      <c r="CL71" s="19"/>
      <c r="CM71" s="20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5" customFormat="1" ht="39.75" customHeight="1">
      <c r="A72" s="11" t="s">
        <v>77</v>
      </c>
      <c r="B72" s="12"/>
      <c r="C72" s="12"/>
      <c r="D72" s="12"/>
      <c r="E72" s="12"/>
      <c r="F72" s="12"/>
      <c r="G72" s="12"/>
      <c r="H72" s="12"/>
      <c r="I72" s="13"/>
      <c r="J72" s="7"/>
      <c r="K72" s="14" t="s">
        <v>151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8"/>
      <c r="BI72" s="15" t="s">
        <v>76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18">
        <v>499.49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>
        <v>499.49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5" customFormat="1" ht="39" customHeight="1">
      <c r="A73" s="11" t="s">
        <v>77</v>
      </c>
      <c r="B73" s="12"/>
      <c r="C73" s="12"/>
      <c r="D73" s="12"/>
      <c r="E73" s="12"/>
      <c r="F73" s="12"/>
      <c r="G73" s="12"/>
      <c r="H73" s="12"/>
      <c r="I73" s="13"/>
      <c r="J73" s="7"/>
      <c r="K73" s="14" t="s">
        <v>150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8"/>
      <c r="BI73" s="15" t="s">
        <v>76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18">
        <v>39.46</v>
      </c>
      <c r="BU73" s="19"/>
      <c r="BV73" s="19"/>
      <c r="BW73" s="19"/>
      <c r="BX73" s="19"/>
      <c r="BY73" s="19"/>
      <c r="BZ73" s="19"/>
      <c r="CA73" s="19"/>
      <c r="CB73" s="19"/>
      <c r="CC73" s="20"/>
      <c r="CD73" s="18">
        <v>39.46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5" customFormat="1" ht="30" customHeight="1">
      <c r="A74" s="11" t="s">
        <v>78</v>
      </c>
      <c r="B74" s="12"/>
      <c r="C74" s="12"/>
      <c r="D74" s="12"/>
      <c r="E74" s="12"/>
      <c r="F74" s="12"/>
      <c r="G74" s="12"/>
      <c r="H74" s="12"/>
      <c r="I74" s="13"/>
      <c r="J74" s="7"/>
      <c r="K74" s="14" t="s">
        <v>79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8"/>
      <c r="BI74" s="15" t="s">
        <v>76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15">
        <v>913.9</v>
      </c>
      <c r="BU74" s="16"/>
      <c r="BV74" s="16"/>
      <c r="BW74" s="16"/>
      <c r="BX74" s="16"/>
      <c r="BY74" s="16"/>
      <c r="BZ74" s="16"/>
      <c r="CA74" s="16"/>
      <c r="CB74" s="16"/>
      <c r="CC74" s="17"/>
      <c r="CD74" s="18">
        <v>941.7</v>
      </c>
      <c r="CE74" s="19"/>
      <c r="CF74" s="19"/>
      <c r="CG74" s="19"/>
      <c r="CH74" s="19"/>
      <c r="CI74" s="19"/>
      <c r="CJ74" s="19"/>
      <c r="CK74" s="19"/>
      <c r="CL74" s="19"/>
      <c r="CM74" s="20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</row>
    <row r="75" spans="1:108" s="5" customFormat="1" ht="30" customHeight="1">
      <c r="A75" s="11" t="s">
        <v>80</v>
      </c>
      <c r="B75" s="12"/>
      <c r="C75" s="12"/>
      <c r="D75" s="12"/>
      <c r="E75" s="12"/>
      <c r="F75" s="12"/>
      <c r="G75" s="12"/>
      <c r="H75" s="12"/>
      <c r="I75" s="13"/>
      <c r="J75" s="7"/>
      <c r="K75" s="14" t="s">
        <v>152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8"/>
      <c r="BI75" s="15" t="s">
        <v>76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5">
        <v>913.9</v>
      </c>
      <c r="BU75" s="16"/>
      <c r="BV75" s="16"/>
      <c r="BW75" s="16"/>
      <c r="BX75" s="16"/>
      <c r="BY75" s="16"/>
      <c r="BZ75" s="16"/>
      <c r="CA75" s="16"/>
      <c r="CB75" s="16"/>
      <c r="CC75" s="17"/>
      <c r="CD75" s="18">
        <v>941.7</v>
      </c>
      <c r="CE75" s="19"/>
      <c r="CF75" s="19"/>
      <c r="CG75" s="19"/>
      <c r="CH75" s="19"/>
      <c r="CI75" s="19"/>
      <c r="CJ75" s="19"/>
      <c r="CK75" s="19"/>
      <c r="CL75" s="19"/>
      <c r="CM75" s="20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6" spans="1:108" s="5" customFormat="1" ht="15" customHeight="1">
      <c r="A76" s="11" t="s">
        <v>81</v>
      </c>
      <c r="B76" s="12"/>
      <c r="C76" s="12"/>
      <c r="D76" s="12"/>
      <c r="E76" s="12"/>
      <c r="F76" s="12"/>
      <c r="G76" s="12"/>
      <c r="H76" s="12"/>
      <c r="I76" s="13"/>
      <c r="J76" s="7"/>
      <c r="K76" s="14" t="s">
        <v>82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8"/>
      <c r="BI76" s="15" t="s">
        <v>83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15">
        <v>156.95</v>
      </c>
      <c r="BU76" s="16"/>
      <c r="BV76" s="16"/>
      <c r="BW76" s="16"/>
      <c r="BX76" s="16"/>
      <c r="BY76" s="16"/>
      <c r="BZ76" s="16"/>
      <c r="CA76" s="16"/>
      <c r="CB76" s="16"/>
      <c r="CC76" s="17"/>
      <c r="CD76" s="18">
        <v>156.95</v>
      </c>
      <c r="CE76" s="19"/>
      <c r="CF76" s="19"/>
      <c r="CG76" s="19"/>
      <c r="CH76" s="19"/>
      <c r="CI76" s="19"/>
      <c r="CJ76" s="19"/>
      <c r="CK76" s="19"/>
      <c r="CL76" s="19"/>
      <c r="CM76" s="20"/>
      <c r="CN76" s="21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3"/>
    </row>
    <row r="77" spans="1:108" s="5" customFormat="1" ht="30" customHeight="1">
      <c r="A77" s="11" t="s">
        <v>84</v>
      </c>
      <c r="B77" s="12"/>
      <c r="C77" s="12"/>
      <c r="D77" s="12"/>
      <c r="E77" s="12"/>
      <c r="F77" s="12"/>
      <c r="G77" s="12"/>
      <c r="H77" s="12"/>
      <c r="I77" s="13"/>
      <c r="J77" s="7"/>
      <c r="K77" s="14" t="s">
        <v>85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8"/>
      <c r="BI77" s="15" t="s">
        <v>83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15">
        <v>138.46</v>
      </c>
      <c r="BU77" s="16"/>
      <c r="BV77" s="16"/>
      <c r="BW77" s="16"/>
      <c r="BX77" s="16"/>
      <c r="BY77" s="16"/>
      <c r="BZ77" s="16"/>
      <c r="CA77" s="16"/>
      <c r="CB77" s="16"/>
      <c r="CC77" s="17"/>
      <c r="CD77" s="18">
        <v>138.46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</row>
    <row r="78" spans="1:108" s="5" customFormat="1" ht="15" customHeight="1">
      <c r="A78" s="11" t="s">
        <v>86</v>
      </c>
      <c r="B78" s="12"/>
      <c r="C78" s="12"/>
      <c r="D78" s="12"/>
      <c r="E78" s="12"/>
      <c r="F78" s="12"/>
      <c r="G78" s="12"/>
      <c r="H78" s="12"/>
      <c r="I78" s="13"/>
      <c r="J78" s="7"/>
      <c r="K78" s="14" t="s">
        <v>87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8"/>
      <c r="BI78" s="15" t="s">
        <v>66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5">
        <v>100</v>
      </c>
      <c r="BU78" s="16"/>
      <c r="BV78" s="16"/>
      <c r="BW78" s="16"/>
      <c r="BX78" s="16"/>
      <c r="BY78" s="16"/>
      <c r="BZ78" s="16"/>
      <c r="CA78" s="16"/>
      <c r="CB78" s="16"/>
      <c r="CC78" s="17"/>
      <c r="CD78" s="18">
        <v>100</v>
      </c>
      <c r="CE78" s="19"/>
      <c r="CF78" s="19"/>
      <c r="CG78" s="19"/>
      <c r="CH78" s="19"/>
      <c r="CI78" s="19"/>
      <c r="CJ78" s="19"/>
      <c r="CK78" s="19"/>
      <c r="CL78" s="19"/>
      <c r="CM78" s="20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3"/>
    </row>
    <row r="79" spans="1:108" s="5" customFormat="1" ht="30" customHeight="1">
      <c r="A79" s="11" t="s">
        <v>88</v>
      </c>
      <c r="B79" s="12"/>
      <c r="C79" s="12"/>
      <c r="D79" s="12"/>
      <c r="E79" s="12"/>
      <c r="F79" s="12"/>
      <c r="G79" s="12"/>
      <c r="H79" s="12"/>
      <c r="I79" s="13"/>
      <c r="J79" s="7"/>
      <c r="K79" s="14" t="s">
        <v>89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8"/>
      <c r="BI79" s="15" t="s">
        <v>4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18"/>
      <c r="BU79" s="19"/>
      <c r="BV79" s="19"/>
      <c r="BW79" s="19"/>
      <c r="BX79" s="19"/>
      <c r="BY79" s="19"/>
      <c r="BZ79" s="19"/>
      <c r="CA79" s="19"/>
      <c r="CB79" s="19"/>
      <c r="CC79" s="20"/>
      <c r="CD79" s="18"/>
      <c r="CE79" s="19"/>
      <c r="CF79" s="19"/>
      <c r="CG79" s="19"/>
      <c r="CH79" s="19"/>
      <c r="CI79" s="19"/>
      <c r="CJ79" s="19"/>
      <c r="CK79" s="19"/>
      <c r="CL79" s="19"/>
      <c r="CM79" s="20"/>
      <c r="CN79" s="21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3"/>
    </row>
    <row r="80" spans="1:108" s="5" customFormat="1" ht="30" customHeight="1">
      <c r="A80" s="11" t="s">
        <v>90</v>
      </c>
      <c r="B80" s="12"/>
      <c r="C80" s="12"/>
      <c r="D80" s="12"/>
      <c r="E80" s="12"/>
      <c r="F80" s="12"/>
      <c r="G80" s="12"/>
      <c r="H80" s="12"/>
      <c r="I80" s="13"/>
      <c r="J80" s="7"/>
      <c r="K80" s="14" t="s">
        <v>91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8"/>
      <c r="BI80" s="15" t="s">
        <v>4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18"/>
      <c r="BU80" s="19"/>
      <c r="BV80" s="19"/>
      <c r="BW80" s="19"/>
      <c r="BX80" s="19"/>
      <c r="BY80" s="19"/>
      <c r="BZ80" s="19"/>
      <c r="CA80" s="19"/>
      <c r="CB80" s="19"/>
      <c r="CC80" s="20"/>
      <c r="CD80" s="18"/>
      <c r="CE80" s="19"/>
      <c r="CF80" s="19"/>
      <c r="CG80" s="19"/>
      <c r="CH80" s="19"/>
      <c r="CI80" s="19"/>
      <c r="CJ80" s="19"/>
      <c r="CK80" s="19"/>
      <c r="CL80" s="19"/>
      <c r="CM80" s="20"/>
      <c r="CN80" s="21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3"/>
    </row>
    <row r="81" spans="1:108" s="5" customFormat="1" ht="45" customHeight="1">
      <c r="A81" s="11" t="s">
        <v>92</v>
      </c>
      <c r="B81" s="12"/>
      <c r="C81" s="12"/>
      <c r="D81" s="12"/>
      <c r="E81" s="12"/>
      <c r="F81" s="12"/>
      <c r="G81" s="12"/>
      <c r="H81" s="12"/>
      <c r="I81" s="13"/>
      <c r="J81" s="7"/>
      <c r="K81" s="14" t="s">
        <v>93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8"/>
      <c r="BI81" s="15" t="s">
        <v>66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18">
        <v>1.95</v>
      </c>
      <c r="BU81" s="19"/>
      <c r="BV81" s="19"/>
      <c r="BW81" s="19"/>
      <c r="BX81" s="19"/>
      <c r="BY81" s="19"/>
      <c r="BZ81" s="19"/>
      <c r="CA81" s="19"/>
      <c r="CB81" s="19"/>
      <c r="CC81" s="20"/>
      <c r="CD81" s="15" t="s">
        <v>37</v>
      </c>
      <c r="CE81" s="16"/>
      <c r="CF81" s="16"/>
      <c r="CG81" s="16"/>
      <c r="CH81" s="16"/>
      <c r="CI81" s="16"/>
      <c r="CJ81" s="16"/>
      <c r="CK81" s="16"/>
      <c r="CL81" s="16"/>
      <c r="CM81" s="17"/>
      <c r="CN81" s="27" t="s">
        <v>37</v>
      </c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9"/>
    </row>
    <row r="83" spans="7:108" s="1" customFormat="1" ht="12.75">
      <c r="G83" s="1" t="s">
        <v>17</v>
      </c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</row>
    <row r="84" spans="1:108" s="1" customFormat="1" ht="55.5" customHeight="1">
      <c r="A84" s="25" t="s">
        <v>94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</row>
    <row r="85" spans="1:108" s="1" customFormat="1" ht="25.5" customHeight="1">
      <c r="A85" s="25" t="s">
        <v>95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</row>
    <row r="86" spans="1:108" s="1" customFormat="1" ht="25.5" customHeight="1">
      <c r="A86" s="25" t="s">
        <v>121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</row>
    <row r="87" spans="1:108" s="1" customFormat="1" ht="25.5" customHeight="1">
      <c r="A87" s="25" t="s">
        <v>96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</row>
    <row r="88" spans="1:108" s="1" customFormat="1" ht="25.5" customHeight="1">
      <c r="A88" s="25" t="s">
        <v>97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</row>
    <row r="89" ht="3" customHeight="1"/>
  </sheetData>
  <sheetProtection/>
  <mergeCells count="412"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41:I41"/>
    <mergeCell ref="K41:BG41"/>
    <mergeCell ref="BI41:BS41"/>
    <mergeCell ref="BT41:CC41"/>
    <mergeCell ref="CD41:CM41"/>
    <mergeCell ref="CN41:DD4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5:CM45"/>
    <mergeCell ref="CN45:DD45"/>
    <mergeCell ref="BI43:BS43"/>
    <mergeCell ref="BT43:CC43"/>
    <mergeCell ref="CD29:CM29"/>
    <mergeCell ref="CN29:DD29"/>
    <mergeCell ref="CD30:CM30"/>
    <mergeCell ref="CN30:DD30"/>
    <mergeCell ref="CD43:CM43"/>
    <mergeCell ref="CN43:DD43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4:I54"/>
    <mergeCell ref="K54:BG54"/>
    <mergeCell ref="BI54:BS54"/>
    <mergeCell ref="BT54:CC54"/>
    <mergeCell ref="CD57:CM57"/>
    <mergeCell ref="CN57:DD57"/>
    <mergeCell ref="A56:I56"/>
    <mergeCell ref="K56:BG56"/>
    <mergeCell ref="BI56:BS56"/>
    <mergeCell ref="BT56:CC56"/>
    <mergeCell ref="CD54:CM54"/>
    <mergeCell ref="CN54:DD54"/>
    <mergeCell ref="CD56:CM56"/>
    <mergeCell ref="CN56:DD56"/>
    <mergeCell ref="CD58:CM58"/>
    <mergeCell ref="CN58:DD58"/>
    <mergeCell ref="CD62:CM62"/>
    <mergeCell ref="CN62:DD62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5:I65"/>
    <mergeCell ref="K65:BG65"/>
    <mergeCell ref="BI65:BS65"/>
    <mergeCell ref="BT65:CC65"/>
    <mergeCell ref="CD63:CM63"/>
    <mergeCell ref="CN63:DD63"/>
    <mergeCell ref="CD64:CM64"/>
    <mergeCell ref="CN64:DD64"/>
    <mergeCell ref="A63:I63"/>
    <mergeCell ref="K63:BG63"/>
    <mergeCell ref="CD67:CM67"/>
    <mergeCell ref="CN67:DD67"/>
    <mergeCell ref="BI63:BS63"/>
    <mergeCell ref="BT63:CC63"/>
    <mergeCell ref="CD65:CM65"/>
    <mergeCell ref="CN65:DD65"/>
    <mergeCell ref="CD66:CM66"/>
    <mergeCell ref="CN66:DD66"/>
    <mergeCell ref="A67:I67"/>
    <mergeCell ref="K67:BG67"/>
    <mergeCell ref="BI67:BS67"/>
    <mergeCell ref="BT67:CC67"/>
    <mergeCell ref="A66:I66"/>
    <mergeCell ref="K66:BG66"/>
    <mergeCell ref="BI66:BS66"/>
    <mergeCell ref="BT66:CC66"/>
    <mergeCell ref="A68:I68"/>
    <mergeCell ref="K68:BG68"/>
    <mergeCell ref="BI68:BS68"/>
    <mergeCell ref="BT68:CC68"/>
    <mergeCell ref="CD70:CM70"/>
    <mergeCell ref="CN70:DD70"/>
    <mergeCell ref="A69:I69"/>
    <mergeCell ref="K69:BG69"/>
    <mergeCell ref="BI69:BS69"/>
    <mergeCell ref="BT69:CC69"/>
    <mergeCell ref="CD68:CM68"/>
    <mergeCell ref="CN68:DD68"/>
    <mergeCell ref="CD69:CM69"/>
    <mergeCell ref="CN69:DD69"/>
    <mergeCell ref="CD71:CM71"/>
    <mergeCell ref="CN71:DD71"/>
    <mergeCell ref="A70:I70"/>
    <mergeCell ref="K70:BG70"/>
    <mergeCell ref="A71:I71"/>
    <mergeCell ref="K71:BG71"/>
    <mergeCell ref="BI71:BS71"/>
    <mergeCell ref="BT71:CC71"/>
    <mergeCell ref="BI70:BS70"/>
    <mergeCell ref="BT70:CC70"/>
    <mergeCell ref="A72:I72"/>
    <mergeCell ref="K72:BG72"/>
    <mergeCell ref="BI72:BS72"/>
    <mergeCell ref="BT72:CC72"/>
    <mergeCell ref="CD75:CM75"/>
    <mergeCell ref="CN75:DD75"/>
    <mergeCell ref="A74:I74"/>
    <mergeCell ref="K74:BG74"/>
    <mergeCell ref="BI74:BS74"/>
    <mergeCell ref="BT74:CC74"/>
    <mergeCell ref="CD72:CM72"/>
    <mergeCell ref="CN72:DD72"/>
    <mergeCell ref="CD74:CM74"/>
    <mergeCell ref="CN74:DD74"/>
    <mergeCell ref="CD76:CM76"/>
    <mergeCell ref="CN76:DD76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A77:I77"/>
    <mergeCell ref="K77:BG77"/>
    <mergeCell ref="BI77:BS77"/>
    <mergeCell ref="BT77:CC77"/>
    <mergeCell ref="CD79:CM79"/>
    <mergeCell ref="CN79:DD79"/>
    <mergeCell ref="A78:I78"/>
    <mergeCell ref="K78:BG78"/>
    <mergeCell ref="BI78:BS78"/>
    <mergeCell ref="BT78:CC78"/>
    <mergeCell ref="CD77:CM77"/>
    <mergeCell ref="CN77:DD77"/>
    <mergeCell ref="CD78:CM78"/>
    <mergeCell ref="CN78:DD78"/>
    <mergeCell ref="CD80:CM80"/>
    <mergeCell ref="CN80:DD80"/>
    <mergeCell ref="A79:I79"/>
    <mergeCell ref="K79:BG79"/>
    <mergeCell ref="A80:I80"/>
    <mergeCell ref="K80:BG80"/>
    <mergeCell ref="BI80:BS80"/>
    <mergeCell ref="BT80:CC80"/>
    <mergeCell ref="BI79:BS79"/>
    <mergeCell ref="BT79:CC79"/>
    <mergeCell ref="A88:DD88"/>
    <mergeCell ref="K27:BG27"/>
    <mergeCell ref="A28:I28"/>
    <mergeCell ref="K28:BG28"/>
    <mergeCell ref="BI28:BS28"/>
    <mergeCell ref="BT28:CC28"/>
    <mergeCell ref="CD28:CM28"/>
    <mergeCell ref="CN28:DD28"/>
    <mergeCell ref="CD81:CM81"/>
    <mergeCell ref="CN81:DD81"/>
    <mergeCell ref="CD44:CM44"/>
    <mergeCell ref="CN44:DD44"/>
    <mergeCell ref="A86:DD86"/>
    <mergeCell ref="A87:DD87"/>
    <mergeCell ref="A84:DD84"/>
    <mergeCell ref="A85:DD85"/>
    <mergeCell ref="A81:I81"/>
    <mergeCell ref="K81:BG81"/>
    <mergeCell ref="BI81:BS81"/>
    <mergeCell ref="BT81:CC81"/>
    <mergeCell ref="A43:I43"/>
    <mergeCell ref="K43:BG43"/>
    <mergeCell ref="A51:I51"/>
    <mergeCell ref="K51:BG51"/>
    <mergeCell ref="BI51:BS51"/>
    <mergeCell ref="BT51:CC51"/>
    <mergeCell ref="A44:I44"/>
    <mergeCell ref="K44:BG44"/>
    <mergeCell ref="BI44:BS44"/>
    <mergeCell ref="BT44:CC44"/>
    <mergeCell ref="A52:I52"/>
    <mergeCell ref="K52:BG52"/>
    <mergeCell ref="BI52:BS52"/>
    <mergeCell ref="BT52:CC52"/>
    <mergeCell ref="A53:I53"/>
    <mergeCell ref="K53:BG53"/>
    <mergeCell ref="CD51:CM51"/>
    <mergeCell ref="CN51:DD51"/>
    <mergeCell ref="CD52:CM52"/>
    <mergeCell ref="CN52:DD52"/>
    <mergeCell ref="CD59:CM59"/>
    <mergeCell ref="CN59:DD59"/>
    <mergeCell ref="CD55:CM55"/>
    <mergeCell ref="CN55:DD55"/>
    <mergeCell ref="CD53:CM53"/>
    <mergeCell ref="CN53:DD53"/>
    <mergeCell ref="A59:I59"/>
    <mergeCell ref="K59:BG59"/>
    <mergeCell ref="BI59:BS59"/>
    <mergeCell ref="BT59:CC59"/>
    <mergeCell ref="BI53:BS53"/>
    <mergeCell ref="BT53:CC53"/>
    <mergeCell ref="A55:I55"/>
    <mergeCell ref="K55:BG55"/>
    <mergeCell ref="BI55:BS55"/>
    <mergeCell ref="BT55:CC55"/>
    <mergeCell ref="A31:I31"/>
    <mergeCell ref="K31:BG31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42:I42"/>
    <mergeCell ref="K42:BG42"/>
    <mergeCell ref="BI42:BS42"/>
    <mergeCell ref="BT42:CC42"/>
    <mergeCell ref="CD42:CM42"/>
    <mergeCell ref="CN42:DD42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73:I73"/>
    <mergeCell ref="K73:BG73"/>
    <mergeCell ref="BI73:BS73"/>
    <mergeCell ref="BT73:CC73"/>
    <mergeCell ref="CD73:CM73"/>
    <mergeCell ref="CN73:DD73"/>
    <mergeCell ref="A37:I37"/>
    <mergeCell ref="K37:BG37"/>
    <mergeCell ref="BI37:BS37"/>
    <mergeCell ref="BT37:CC37"/>
    <mergeCell ref="CD37:CM37"/>
    <mergeCell ref="CN37:DD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ARM</cp:lastModifiedBy>
  <cp:lastPrinted>2015-01-19T12:47:27Z</cp:lastPrinted>
  <dcterms:created xsi:type="dcterms:W3CDTF">2010-05-19T10:50:44Z</dcterms:created>
  <dcterms:modified xsi:type="dcterms:W3CDTF">2019-04-16T10:44:18Z</dcterms:modified>
  <cp:category/>
  <cp:version/>
  <cp:contentType/>
  <cp:contentStatus/>
</cp:coreProperties>
</file>