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635" windowHeight="13290" activeTab="0"/>
  </bookViews>
  <sheets>
    <sheet name="4.1 энергия" sheetId="1" r:id="rId1"/>
  </sheets>
  <definedNames>
    <definedName name="_xlnm.Print_Area" localSheetId="0">'4.1 энергия'!$A$1:$S$50</definedName>
  </definedNames>
  <calcPr fullCalcOnLoad="1"/>
</workbook>
</file>

<file path=xl/comments1.xml><?xml version="1.0" encoding="utf-8"?>
<comments xmlns="http://schemas.openxmlformats.org/spreadsheetml/2006/main">
  <authors>
    <author>fokin</author>
  </authors>
  <commentList>
    <comment ref="K48" authorId="0">
      <text>
        <r>
          <rPr>
            <b/>
            <sz val="8"/>
            <rFont val="Tahoma"/>
            <family val="0"/>
          </rPr>
          <t>fokin: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 xml:space="preserve">Из-за разбивки потерь ФСТ не сходится баланс с утвержденным балансом при тарифном регулировании (Баланс Комитета). 
4.1 сформирована по разбивке ФСТ
</t>
        </r>
      </text>
    </comment>
    <comment ref="E48" authorId="0">
      <text>
        <r>
          <rPr>
            <b/>
            <sz val="8"/>
            <rFont val="Tahoma"/>
            <family val="0"/>
          </rPr>
          <t>fokin: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Здесь было 178 000 
У ФСТ 178 200 получается</t>
        </r>
      </text>
    </comment>
    <comment ref="K36" authorId="0">
      <text>
        <r>
          <rPr>
            <b/>
            <sz val="14"/>
            <rFont val="Tahoma"/>
            <family val="2"/>
          </rPr>
          <t>fokin:</t>
        </r>
        <r>
          <rPr>
            <sz val="14"/>
            <rFont val="Tahoma"/>
            <family val="2"/>
          </rPr>
          <t xml:space="preserve">
Из-за разбивки потерь ФСТ не сходится баланс с утвержденным балансом при тарифном регулировании (Баланс Комитета). 
4.1 сформирована по разбивке ФСТ</t>
        </r>
      </text>
    </comment>
    <comment ref="K26" authorId="0">
      <text>
        <r>
          <rPr>
            <b/>
            <sz val="8"/>
            <rFont val="Tahoma"/>
            <family val="0"/>
          </rPr>
          <t>fokin:</t>
        </r>
        <r>
          <rPr>
            <sz val="8"/>
            <rFont val="Tahoma"/>
            <family val="0"/>
          </rPr>
          <t xml:space="preserve">
Из-за разбивки потерь ФСТ не сходится баланс с утвержденным балансом при тарифном регулировании (Баланс Комитета). 
4.1 сформирована по разбивке ФСТ</t>
        </r>
      </text>
    </comment>
    <comment ref="K23" authorId="0">
      <text>
        <r>
          <rPr>
            <b/>
            <sz val="8"/>
            <rFont val="Tahoma"/>
            <family val="0"/>
          </rPr>
          <t>fokin:</t>
        </r>
        <r>
          <rPr>
            <sz val="8"/>
            <rFont val="Tahoma"/>
            <family val="0"/>
          </rPr>
          <t xml:space="preserve">
Из-за разбивки потерь ФСТ не сходится баланс с утвержденным балансом при тарифном регулировании (Баланс Комитета). 
4.1 сформирована по разбивке ФСТ</t>
        </r>
      </text>
    </comment>
    <comment ref="S36" authorId="0">
      <text>
        <r>
          <rPr>
            <b/>
            <sz val="8"/>
            <rFont val="Tahoma"/>
            <family val="0"/>
          </rPr>
          <t>fokin:</t>
        </r>
        <r>
          <rPr>
            <sz val="8"/>
            <rFont val="Tahoma"/>
            <family val="0"/>
          </rPr>
          <t xml:space="preserve">
Из-за разбивки потерь ФСТ не сходится баланс с утвержденным балансом при тарифном регулировании (Баланс Комитета). 
4.1 сформирована по разбивке ФСТ</t>
        </r>
      </text>
    </comment>
    <comment ref="S26" authorId="0">
      <text>
        <r>
          <rPr>
            <b/>
            <sz val="8"/>
            <rFont val="Tahoma"/>
            <family val="0"/>
          </rPr>
          <t>fokin:</t>
        </r>
        <r>
          <rPr>
            <sz val="8"/>
            <rFont val="Tahoma"/>
            <family val="0"/>
          </rPr>
          <t xml:space="preserve">
Из-за разбивки потерь ФСТ не сходится баланс с утвержденным балансом при тарифном регулировании (Баланс Комитета). 
4.1 сформирована по разбивке ФСТ</t>
        </r>
      </text>
    </comment>
    <comment ref="S23" authorId="0">
      <text>
        <r>
          <rPr>
            <b/>
            <sz val="8"/>
            <rFont val="Tahoma"/>
            <family val="0"/>
          </rPr>
          <t>fokin:</t>
        </r>
        <r>
          <rPr>
            <sz val="8"/>
            <rFont val="Tahoma"/>
            <family val="0"/>
          </rPr>
          <t xml:space="preserve">
Из-за разбивки потерь ФСТ не сходится баланс с утвержденным балансом при тарифном регулировании (Баланс Комитета). 
4.1 сформирована по разбивке ФСТ</t>
        </r>
      </text>
    </comment>
  </commentList>
</comments>
</file>

<file path=xl/sharedStrings.xml><?xml version="1.0" encoding="utf-8"?>
<sst xmlns="http://schemas.openxmlformats.org/spreadsheetml/2006/main" count="103" uniqueCount="41">
  <si>
    <t>Плановый баланс электрической энергии в сети ЗАО "К-РАЭСК" на 2015г.</t>
  </si>
  <si>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</si>
  <si>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</si>
  <si>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</si>
  <si>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</si>
  <si>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</si>
  <si>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</si>
  <si>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</si>
  <si>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</si>
  <si>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</si>
  <si>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</si>
  <si>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</si>
  <si>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</si>
  <si>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</si>
  <si>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</si>
  <si>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</si>
  <si>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</si>
  <si>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 полугодие</t>
  </si>
  <si>
    <t>Год</t>
  </si>
  <si>
    <t xml:space="preserve">Отпуск в сеть (ВСЕГО)  </t>
  </si>
  <si>
    <t xml:space="preserve">Всего </t>
  </si>
  <si>
    <t>кВт.ч</t>
  </si>
  <si>
    <t>ВН</t>
  </si>
  <si>
    <t>СН I</t>
  </si>
  <si>
    <t>CH II</t>
  </si>
  <si>
    <t xml:space="preserve">   </t>
  </si>
  <si>
    <t>1.1.</t>
  </si>
  <si>
    <t>в т.ч. из сети ОАО "МОЭСК"</t>
  </si>
  <si>
    <t>Всего в т.ч.</t>
  </si>
  <si>
    <t>HH</t>
  </si>
  <si>
    <t>Полезный отпуск, Всего</t>
  </si>
  <si>
    <t>2.1.</t>
  </si>
  <si>
    <t>в т.ч. собственное производство</t>
  </si>
  <si>
    <t>2.2.</t>
  </si>
  <si>
    <t>в т.ч. потребителям ОАО "Мосэнергосбыт"</t>
  </si>
  <si>
    <t>2.3.</t>
  </si>
  <si>
    <t xml:space="preserve">в т.ч. Транзит (или/и передача потребителям других сбытовых организаций) </t>
  </si>
  <si>
    <t>2.3.1.</t>
  </si>
  <si>
    <t xml:space="preserve">в т.ч. Транзит в сети ОАО "Московская объединенная электросетевая компания" </t>
  </si>
  <si>
    <t>Потери в сети</t>
  </si>
  <si>
    <t>%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</si>
</sst>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  <numFmt numFmtId="170" formatCode="000000"/>
    <numFmt numFmtId="171" formatCode="#,##0.00&quot;р.&quot;"/>
    <numFmt numFmtId="172" formatCode="0.000"/>
    <numFmt numFmtId="173" formatCode="0.0000"/>
    <numFmt numFmtId="174" formatCode="0.0"/>
    <numFmt numFmtId="175" formatCode="#,##0.0"/>
    <numFmt numFmtId="176" formatCode="#,##0.0000"/>
    <numFmt numFmtId="177" formatCode="#,##0.000000000000_ ;\-#,##0.000000000000\ "/>
    <numFmt numFmtId="178" formatCode="#,##0.0_ ;\-#,##0.0\ "/>
    <numFmt numFmtId="179" formatCode="#,##0.00_ ;\-#,##0.00\ "/>
    <numFmt numFmtId="180" formatCode="#,##0.000_ ;\-#,##0.000\ "/>
    <numFmt numFmtId="181" formatCode="#,##0.0000_ ;\-#,##0.0000\ "/>
    <numFmt numFmtId="182" formatCode="#,##0.00000_ ;\-#,##0.00000\ "/>
    <numFmt numFmtId="183" formatCode="#,##0.000000_ ;\-#,##0.000000\ "/>
    <numFmt numFmtId="184" formatCode="#,##0.0000000_ ;\-#,##0.0000000\ "/>
    <numFmt numFmtId="185" formatCode="#,##0.00000000_ ;\-#,##0.00000000\ "/>
    <numFmt numFmtId="186" formatCode="#,##0.000000000_ ;\-#,##0.000000000\ "/>
    <numFmt numFmtId="187" formatCode="#,##0.0000000000_ ;\-#,##0.0000000000\ 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00_р_._-;\-* #,##0.0000_р_._-;_-* &quot;-&quot;_р_._-;_-@_-"/>
    <numFmt numFmtId="192" formatCode="_-* #,##0.00000_р_._-;\-* #,##0.00000_р_._-;_-* &quot;-&quot;_р_._-;_-@_-"/>
    <numFmt numFmtId="193" formatCode="_-* #,##0.00000_р_._-;\-* #,##0.00000_р_._-;_-* &quot;-&quot;?????_р_._-;_-@_-"/>
    <numFmt numFmtId="194" formatCode="0.00000000"/>
    <numFmt numFmtId="195" formatCode="0.0000000"/>
    <numFmt numFmtId="196" formatCode="0.000000"/>
    <numFmt numFmtId="197" formatCode="0.00000"/>
    <numFmt numFmtId="198" formatCode="_-* #,##0.0000_р_._-;\-* #,##0.0000_р_._-;_-* &quot;-&quot;????_р_._-;_-@_-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b/>
      <sz val="14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Alignment="1">
      <alignment/>
    </xf>
    <xf numFmtId="41" fontId="24" fillId="0" borderId="10" xfId="0" applyNumberFormat="1" applyFont="1" applyFill="1" applyBorder="1" applyAlignment="1">
      <alignment horizontal="left"/>
    </xf>
    <xf numFmtId="41" fontId="24" fillId="0" borderId="11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41" fontId="24" fillId="0" borderId="13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41" fontId="24" fillId="0" borderId="0" xfId="0" applyNumberFormat="1" applyFont="1" applyAlignment="1">
      <alignment/>
    </xf>
    <xf numFmtId="41" fontId="24" fillId="0" borderId="15" xfId="0" applyNumberFormat="1" applyFont="1" applyFill="1" applyBorder="1" applyAlignment="1">
      <alignment horizontal="left"/>
    </xf>
    <xf numFmtId="41" fontId="24" fillId="0" borderId="16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41" fontId="24" fillId="0" borderId="18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41" fontId="24" fillId="0" borderId="21" xfId="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41" fontId="24" fillId="0" borderId="24" xfId="0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left" wrapText="1"/>
    </xf>
    <xf numFmtId="3" fontId="24" fillId="0" borderId="26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41" fontId="24" fillId="0" borderId="29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1" fontId="24" fillId="0" borderId="17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1" fontId="24" fillId="0" borderId="31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41" fontId="24" fillId="0" borderId="26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41" fontId="24" fillId="0" borderId="32" xfId="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center" vertical="center"/>
    </xf>
    <xf numFmtId="41" fontId="24" fillId="0" borderId="34" xfId="0" applyNumberFormat="1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173" fontId="24" fillId="0" borderId="28" xfId="0" applyNumberFormat="1" applyFont="1" applyFill="1" applyBorder="1" applyAlignment="1">
      <alignment horizontal="center" vertical="center"/>
    </xf>
    <xf numFmtId="173" fontId="24" fillId="0" borderId="24" xfId="0" applyNumberFormat="1" applyFont="1" applyFill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 horizontal="justify"/>
    </xf>
    <xf numFmtId="0" fontId="21" fillId="0" borderId="0" xfId="0" applyFont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/>
    </xf>
    <xf numFmtId="0" fontId="0" fillId="0" borderId="0" xfId="0" applyAlignment="1">
      <alignment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168" fontId="24" fillId="0" borderId="50" xfId="0" applyNumberFormat="1" applyFont="1" applyFill="1" applyBorder="1" applyAlignment="1">
      <alignment horizontal="center" vertical="center"/>
    </xf>
    <xf numFmtId="168" fontId="24" fillId="0" borderId="51" xfId="0" applyNumberFormat="1" applyFont="1" applyFill="1" applyBorder="1" applyAlignment="1">
      <alignment horizontal="center" vertical="center"/>
    </xf>
    <xf numFmtId="168" fontId="24" fillId="0" borderId="52" xfId="0" applyNumberFormat="1" applyFont="1" applyFill="1" applyBorder="1" applyAlignment="1">
      <alignment horizontal="center" vertical="center"/>
    </xf>
    <xf numFmtId="41" fontId="24" fillId="0" borderId="37" xfId="0" applyNumberFormat="1" applyFont="1" applyFill="1" applyBorder="1" applyAlignment="1">
      <alignment horizontal="center" vertical="center" wrapText="1"/>
    </xf>
    <xf numFmtId="41" fontId="24" fillId="0" borderId="38" xfId="0" applyNumberFormat="1" applyFont="1" applyFill="1" applyBorder="1" applyAlignment="1">
      <alignment horizontal="center" vertical="center" wrapText="1"/>
    </xf>
    <xf numFmtId="41" fontId="24" fillId="0" borderId="39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63"/>
  <sheetViews>
    <sheetView tabSelected="1" zoomScale="70" zoomScaleNormal="70" zoomScaleSheetLayoutView="70" workbookViewId="0" topLeftCell="A22">
      <selection activeCell="G27" sqref="G27"/>
    </sheetView>
  </sheetViews>
  <sheetFormatPr defaultColWidth="9.00390625" defaultRowHeight="12.75"/>
  <cols>
    <col min="1" max="1" width="6.875" style="0" bestFit="1" customWidth="1"/>
    <col min="2" max="2" width="18.875" style="0" customWidth="1"/>
    <col min="3" max="3" width="16.875" style="0" customWidth="1"/>
    <col min="4" max="4" width="12.125" style="0" customWidth="1"/>
    <col min="5" max="5" width="14.125" style="0" customWidth="1"/>
    <col min="6" max="6" width="14.625" style="0" customWidth="1"/>
    <col min="7" max="7" width="14.875" style="0" customWidth="1"/>
    <col min="8" max="8" width="14.25390625" style="0" customWidth="1"/>
    <col min="9" max="9" width="14.375" style="0" customWidth="1"/>
    <col min="10" max="10" width="13.75390625" style="0" customWidth="1"/>
    <col min="11" max="11" width="16.00390625" style="0" bestFit="1" customWidth="1"/>
    <col min="12" max="12" width="14.00390625" style="0" customWidth="1"/>
    <col min="13" max="14" width="14.125" style="0" customWidth="1"/>
    <col min="15" max="15" width="13.625" style="0" customWidth="1"/>
    <col min="16" max="16" width="14.75390625" style="0" customWidth="1"/>
    <col min="17" max="17" width="16.00390625" style="0" bestFit="1" customWidth="1"/>
    <col min="18" max="18" width="15.75390625" style="0" customWidth="1"/>
    <col min="19" max="19" width="18.625" style="0" bestFit="1" customWidth="1"/>
  </cols>
  <sheetData>
    <row r="8" spans="1:19" ht="22.5" customHeight="1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ht="13.5" thickBot="1"/>
    <row r="10" spans="1:19" s="1" customFormat="1" ht="12.75" customHeight="1">
      <c r="A10" s="60" t="s">
        <v>1</v>
      </c>
      <c r="B10" s="92" t="s">
        <v>2</v>
      </c>
      <c r="C10" s="93"/>
      <c r="D10" s="57" t="s">
        <v>3</v>
      </c>
      <c r="E10" s="57" t="s">
        <v>4</v>
      </c>
      <c r="F10" s="57" t="s">
        <v>5</v>
      </c>
      <c r="G10" s="57" t="s">
        <v>6</v>
      </c>
      <c r="H10" s="57" t="s">
        <v>7</v>
      </c>
      <c r="I10" s="57" t="s">
        <v>8</v>
      </c>
      <c r="J10" s="57" t="s">
        <v>9</v>
      </c>
      <c r="K10" s="54" t="s">
        <v>10</v>
      </c>
      <c r="L10" s="57" t="s">
        <v>11</v>
      </c>
      <c r="M10" s="54" t="s">
        <v>12</v>
      </c>
      <c r="N10" s="54" t="s">
        <v>13</v>
      </c>
      <c r="O10" s="54" t="s">
        <v>14</v>
      </c>
      <c r="P10" s="54" t="s">
        <v>15</v>
      </c>
      <c r="Q10" s="54" t="s">
        <v>16</v>
      </c>
      <c r="R10" s="54" t="s">
        <v>17</v>
      </c>
      <c r="S10" s="54" t="s">
        <v>18</v>
      </c>
    </row>
    <row r="11" spans="1:19" s="1" customFormat="1" ht="12.75">
      <c r="A11" s="61"/>
      <c r="B11" s="94"/>
      <c r="C11" s="95"/>
      <c r="D11" s="58"/>
      <c r="E11" s="58"/>
      <c r="F11" s="58"/>
      <c r="G11" s="58"/>
      <c r="H11" s="58"/>
      <c r="I11" s="58"/>
      <c r="J11" s="58"/>
      <c r="K11" s="55"/>
      <c r="L11" s="58"/>
      <c r="M11" s="55"/>
      <c r="N11" s="55"/>
      <c r="O11" s="55"/>
      <c r="P11" s="55"/>
      <c r="Q11" s="55"/>
      <c r="R11" s="55"/>
      <c r="S11" s="55"/>
    </row>
    <row r="12" spans="1:19" s="1" customFormat="1" ht="39.75" customHeight="1">
      <c r="A12" s="61"/>
      <c r="B12" s="94"/>
      <c r="C12" s="95"/>
      <c r="D12" s="58"/>
      <c r="E12" s="58"/>
      <c r="F12" s="58"/>
      <c r="G12" s="58"/>
      <c r="H12" s="58"/>
      <c r="I12" s="58"/>
      <c r="J12" s="58"/>
      <c r="K12" s="55"/>
      <c r="L12" s="58"/>
      <c r="M12" s="55"/>
      <c r="N12" s="55"/>
      <c r="O12" s="55"/>
      <c r="P12" s="55"/>
      <c r="Q12" s="55"/>
      <c r="R12" s="55"/>
      <c r="S12" s="55"/>
    </row>
    <row r="13" spans="1:19" s="1" customFormat="1" ht="17.25" customHeight="1" thickBot="1">
      <c r="A13" s="62"/>
      <c r="B13" s="96"/>
      <c r="C13" s="97"/>
      <c r="D13" s="59"/>
      <c r="E13" s="59"/>
      <c r="F13" s="59"/>
      <c r="G13" s="59"/>
      <c r="H13" s="59"/>
      <c r="I13" s="59"/>
      <c r="J13" s="59"/>
      <c r="K13" s="56"/>
      <c r="L13" s="59"/>
      <c r="M13" s="56"/>
      <c r="N13" s="56"/>
      <c r="O13" s="56"/>
      <c r="P13" s="56"/>
      <c r="Q13" s="56"/>
      <c r="R13" s="56"/>
      <c r="S13" s="56"/>
    </row>
    <row r="14" spans="1:19" s="8" customFormat="1" ht="22.5" customHeight="1">
      <c r="A14" s="83">
        <v>1</v>
      </c>
      <c r="B14" s="86" t="s">
        <v>19</v>
      </c>
      <c r="C14" s="2" t="s">
        <v>20</v>
      </c>
      <c r="D14" s="3" t="s">
        <v>21</v>
      </c>
      <c r="E14" s="4">
        <f aca="true" t="shared" si="0" ref="E14:J14">E15</f>
        <v>9309800</v>
      </c>
      <c r="F14" s="5">
        <f t="shared" si="0"/>
        <v>8975000</v>
      </c>
      <c r="G14" s="5">
        <f t="shared" si="0"/>
        <v>8799800</v>
      </c>
      <c r="H14" s="5">
        <f t="shared" si="0"/>
        <v>8257100</v>
      </c>
      <c r="I14" s="5">
        <f t="shared" si="0"/>
        <v>7545300</v>
      </c>
      <c r="J14" s="5">
        <f t="shared" si="0"/>
        <v>7039700</v>
      </c>
      <c r="K14" s="6">
        <f>SUM(E14:J14)</f>
        <v>49926700</v>
      </c>
      <c r="L14" s="5">
        <f aca="true" t="shared" si="1" ref="L14:Q14">L15</f>
        <v>7330600</v>
      </c>
      <c r="M14" s="5">
        <f t="shared" si="1"/>
        <v>7878100</v>
      </c>
      <c r="N14" s="5">
        <f t="shared" si="1"/>
        <v>8311400</v>
      </c>
      <c r="O14" s="5">
        <f t="shared" si="1"/>
        <v>9034100</v>
      </c>
      <c r="P14" s="5">
        <f t="shared" si="1"/>
        <v>9461100</v>
      </c>
      <c r="Q14" s="5">
        <f t="shared" si="1"/>
        <v>9948900</v>
      </c>
      <c r="R14" s="6">
        <f>SUM(L14:Q14)</f>
        <v>51964200</v>
      </c>
      <c r="S14" s="7">
        <f>K14+R14</f>
        <v>101890900</v>
      </c>
    </row>
    <row r="15" spans="1:19" s="8" customFormat="1" ht="22.5" customHeight="1">
      <c r="A15" s="84"/>
      <c r="B15" s="87"/>
      <c r="C15" s="9" t="s">
        <v>22</v>
      </c>
      <c r="D15" s="10" t="s">
        <v>21</v>
      </c>
      <c r="E15" s="11">
        <v>9309800</v>
      </c>
      <c r="F15" s="12">
        <v>8975000</v>
      </c>
      <c r="G15" s="12">
        <v>8799800</v>
      </c>
      <c r="H15" s="12">
        <v>8257100</v>
      </c>
      <c r="I15" s="12">
        <v>7545300</v>
      </c>
      <c r="J15" s="12">
        <v>7039700</v>
      </c>
      <c r="K15" s="13">
        <f>SUM(E15:J15)</f>
        <v>49926700</v>
      </c>
      <c r="L15" s="12">
        <v>7330600</v>
      </c>
      <c r="M15" s="12">
        <v>7878100</v>
      </c>
      <c r="N15" s="12">
        <v>8311400</v>
      </c>
      <c r="O15" s="12">
        <v>9034100</v>
      </c>
      <c r="P15" s="12">
        <v>9461100</v>
      </c>
      <c r="Q15" s="12">
        <v>9948900</v>
      </c>
      <c r="R15" s="13">
        <f>SUM(L15:Q15)</f>
        <v>51964200</v>
      </c>
      <c r="S15" s="14">
        <f>K15+R15</f>
        <v>101890900</v>
      </c>
    </row>
    <row r="16" spans="1:19" s="8" customFormat="1" ht="22.5" customHeight="1">
      <c r="A16" s="84"/>
      <c r="B16" s="87"/>
      <c r="C16" s="15" t="s">
        <v>23</v>
      </c>
      <c r="D16" s="10" t="s">
        <v>21</v>
      </c>
      <c r="E16" s="11"/>
      <c r="F16" s="12"/>
      <c r="G16" s="12"/>
      <c r="H16" s="12"/>
      <c r="I16" s="12"/>
      <c r="J16" s="12"/>
      <c r="K16" s="13"/>
      <c r="L16" s="12"/>
      <c r="M16" s="12"/>
      <c r="N16" s="12"/>
      <c r="O16" s="12"/>
      <c r="P16" s="12"/>
      <c r="Q16" s="12"/>
      <c r="R16" s="13"/>
      <c r="S16" s="14"/>
    </row>
    <row r="17" spans="1:19" s="8" customFormat="1" ht="22.5" customHeight="1" thickBot="1">
      <c r="A17" s="85"/>
      <c r="B17" s="88"/>
      <c r="C17" s="16" t="s">
        <v>24</v>
      </c>
      <c r="D17" s="17" t="s">
        <v>21</v>
      </c>
      <c r="E17" s="18"/>
      <c r="F17" s="19"/>
      <c r="G17" s="19"/>
      <c r="H17" s="19"/>
      <c r="I17" s="19" t="s">
        <v>25</v>
      </c>
      <c r="J17" s="19"/>
      <c r="K17" s="20"/>
      <c r="L17" s="19"/>
      <c r="M17" s="19"/>
      <c r="N17" s="19"/>
      <c r="O17" s="19"/>
      <c r="P17" s="19"/>
      <c r="Q17" s="19"/>
      <c r="R17" s="20"/>
      <c r="S17" s="21"/>
    </row>
    <row r="18" spans="1:19" s="8" customFormat="1" ht="22.5" customHeight="1">
      <c r="A18" s="68" t="s">
        <v>26</v>
      </c>
      <c r="B18" s="73" t="s">
        <v>27</v>
      </c>
      <c r="C18" s="22" t="s">
        <v>28</v>
      </c>
      <c r="D18" s="3" t="s">
        <v>21</v>
      </c>
      <c r="E18" s="23">
        <f aca="true" t="shared" si="2" ref="E18:R18">E15</f>
        <v>9309800</v>
      </c>
      <c r="F18" s="24">
        <f t="shared" si="2"/>
        <v>8975000</v>
      </c>
      <c r="G18" s="24">
        <f t="shared" si="2"/>
        <v>8799800</v>
      </c>
      <c r="H18" s="24">
        <f t="shared" si="2"/>
        <v>8257100</v>
      </c>
      <c r="I18" s="24">
        <f t="shared" si="2"/>
        <v>7545300</v>
      </c>
      <c r="J18" s="24">
        <f t="shared" si="2"/>
        <v>7039700</v>
      </c>
      <c r="K18" s="24">
        <f t="shared" si="2"/>
        <v>49926700</v>
      </c>
      <c r="L18" s="24">
        <f t="shared" si="2"/>
        <v>7330600</v>
      </c>
      <c r="M18" s="24">
        <f t="shared" si="2"/>
        <v>7878100</v>
      </c>
      <c r="N18" s="24">
        <f t="shared" si="2"/>
        <v>8311400</v>
      </c>
      <c r="O18" s="24">
        <f t="shared" si="2"/>
        <v>9034100</v>
      </c>
      <c r="P18" s="24">
        <f t="shared" si="2"/>
        <v>9461100</v>
      </c>
      <c r="Q18" s="24">
        <f t="shared" si="2"/>
        <v>9948900</v>
      </c>
      <c r="R18" s="24">
        <f t="shared" si="2"/>
        <v>51964200</v>
      </c>
      <c r="S18" s="7">
        <f>K18+R18</f>
        <v>101890900</v>
      </c>
    </row>
    <row r="19" spans="1:19" s="8" customFormat="1" ht="22.5" customHeight="1">
      <c r="A19" s="71"/>
      <c r="B19" s="74"/>
      <c r="C19" s="15" t="s">
        <v>22</v>
      </c>
      <c r="D19" s="10" t="s">
        <v>21</v>
      </c>
      <c r="E19" s="11">
        <f aca="true" t="shared" si="3" ref="E19:R19">E15</f>
        <v>9309800</v>
      </c>
      <c r="F19" s="12">
        <f t="shared" si="3"/>
        <v>8975000</v>
      </c>
      <c r="G19" s="12">
        <f t="shared" si="3"/>
        <v>8799800</v>
      </c>
      <c r="H19" s="12">
        <f t="shared" si="3"/>
        <v>8257100</v>
      </c>
      <c r="I19" s="12">
        <f t="shared" si="3"/>
        <v>7545300</v>
      </c>
      <c r="J19" s="12">
        <f t="shared" si="3"/>
        <v>7039700</v>
      </c>
      <c r="K19" s="12">
        <f t="shared" si="3"/>
        <v>49926700</v>
      </c>
      <c r="L19" s="12">
        <f t="shared" si="3"/>
        <v>7330600</v>
      </c>
      <c r="M19" s="12">
        <f t="shared" si="3"/>
        <v>7878100</v>
      </c>
      <c r="N19" s="12">
        <f t="shared" si="3"/>
        <v>8311400</v>
      </c>
      <c r="O19" s="12">
        <f t="shared" si="3"/>
        <v>9034100</v>
      </c>
      <c r="P19" s="12">
        <f t="shared" si="3"/>
        <v>9461100</v>
      </c>
      <c r="Q19" s="12">
        <f t="shared" si="3"/>
        <v>9948900</v>
      </c>
      <c r="R19" s="12">
        <f t="shared" si="3"/>
        <v>51964200</v>
      </c>
      <c r="S19" s="14">
        <f>K19+R19</f>
        <v>101890900</v>
      </c>
    </row>
    <row r="20" spans="1:19" s="8" customFormat="1" ht="22.5" customHeight="1">
      <c r="A20" s="71"/>
      <c r="B20" s="74"/>
      <c r="C20" s="15" t="s">
        <v>23</v>
      </c>
      <c r="D20" s="10" t="s">
        <v>21</v>
      </c>
      <c r="E20" s="11"/>
      <c r="F20" s="12"/>
      <c r="G20" s="12"/>
      <c r="H20" s="12"/>
      <c r="I20" s="12"/>
      <c r="J20" s="12"/>
      <c r="K20" s="13"/>
      <c r="L20" s="12"/>
      <c r="M20" s="12"/>
      <c r="N20" s="12"/>
      <c r="O20" s="12"/>
      <c r="P20" s="12"/>
      <c r="Q20" s="12"/>
      <c r="R20" s="13"/>
      <c r="S20" s="14"/>
    </row>
    <row r="21" spans="1:19" s="8" customFormat="1" ht="22.5" customHeight="1">
      <c r="A21" s="71"/>
      <c r="B21" s="74"/>
      <c r="C21" s="15" t="s">
        <v>24</v>
      </c>
      <c r="D21" s="10" t="s">
        <v>21</v>
      </c>
      <c r="E21" s="11"/>
      <c r="F21" s="12"/>
      <c r="G21" s="12"/>
      <c r="H21" s="12"/>
      <c r="I21" s="12"/>
      <c r="J21" s="12"/>
      <c r="K21" s="13"/>
      <c r="L21" s="12"/>
      <c r="M21" s="12"/>
      <c r="N21" s="12"/>
      <c r="O21" s="12"/>
      <c r="P21" s="12"/>
      <c r="Q21" s="12"/>
      <c r="R21" s="13"/>
      <c r="S21" s="14"/>
    </row>
    <row r="22" spans="1:19" s="8" customFormat="1" ht="22.5" customHeight="1" thickBot="1">
      <c r="A22" s="72"/>
      <c r="B22" s="75"/>
      <c r="C22" s="16" t="s">
        <v>29</v>
      </c>
      <c r="D22" s="17" t="s">
        <v>21</v>
      </c>
      <c r="E22" s="25"/>
      <c r="F22" s="26"/>
      <c r="G22" s="26"/>
      <c r="H22" s="26"/>
      <c r="I22" s="26"/>
      <c r="J22" s="26"/>
      <c r="K22" s="20"/>
      <c r="L22" s="26"/>
      <c r="M22" s="26"/>
      <c r="N22" s="26"/>
      <c r="O22" s="26"/>
      <c r="P22" s="19"/>
      <c r="Q22" s="19"/>
      <c r="R22" s="27"/>
      <c r="S22" s="21"/>
    </row>
    <row r="23" spans="1:19" s="8" customFormat="1" ht="24" customHeight="1">
      <c r="A23" s="70">
        <f>A14+1</f>
        <v>2</v>
      </c>
      <c r="B23" s="73" t="s">
        <v>30</v>
      </c>
      <c r="C23" s="22" t="s">
        <v>28</v>
      </c>
      <c r="D23" s="3" t="s">
        <v>21</v>
      </c>
      <c r="E23" s="23">
        <f aca="true" t="shared" si="4" ref="E23:J23">E15-E48</f>
        <v>9131600</v>
      </c>
      <c r="F23" s="24">
        <f t="shared" si="4"/>
        <v>8822800</v>
      </c>
      <c r="G23" s="24">
        <f t="shared" si="4"/>
        <v>8678900</v>
      </c>
      <c r="H23" s="24">
        <f t="shared" si="4"/>
        <v>8161200</v>
      </c>
      <c r="I23" s="24">
        <f t="shared" si="4"/>
        <v>7471200</v>
      </c>
      <c r="J23" s="24">
        <f t="shared" si="4"/>
        <v>6986600</v>
      </c>
      <c r="K23" s="28">
        <f>SUM(E23:J23)</f>
        <v>49252300</v>
      </c>
      <c r="L23" s="24">
        <f aca="true" t="shared" si="5" ref="L23:Q23">L15-L48</f>
        <v>7252799.999999999</v>
      </c>
      <c r="M23" s="24">
        <f t="shared" si="5"/>
        <v>7791400</v>
      </c>
      <c r="N23" s="24">
        <f t="shared" si="5"/>
        <v>8202199.999999999</v>
      </c>
      <c r="O23" s="24">
        <f t="shared" si="5"/>
        <v>8897299.999999998</v>
      </c>
      <c r="P23" s="24">
        <f t="shared" si="5"/>
        <v>9285000</v>
      </c>
      <c r="Q23" s="24">
        <f t="shared" si="5"/>
        <v>9734700</v>
      </c>
      <c r="R23" s="28">
        <f>SUM(L23:Q23)</f>
        <v>51163400</v>
      </c>
      <c r="S23" s="29">
        <f>K23+R23</f>
        <v>100415700</v>
      </c>
    </row>
    <row r="24" spans="1:19" s="31" customFormat="1" ht="24.75" customHeight="1">
      <c r="A24" s="91"/>
      <c r="B24" s="89"/>
      <c r="C24" s="15" t="s">
        <v>22</v>
      </c>
      <c r="D24" s="10" t="s">
        <v>21</v>
      </c>
      <c r="E24" s="11"/>
      <c r="F24" s="12"/>
      <c r="G24" s="12"/>
      <c r="H24" s="12"/>
      <c r="I24" s="12"/>
      <c r="J24" s="12"/>
      <c r="K24" s="30"/>
      <c r="L24" s="12"/>
      <c r="M24" s="12"/>
      <c r="N24" s="12"/>
      <c r="O24" s="12"/>
      <c r="P24" s="12"/>
      <c r="Q24" s="12"/>
      <c r="R24" s="13"/>
      <c r="S24" s="14"/>
    </row>
    <row r="25" spans="1:19" s="31" customFormat="1" ht="25.5" customHeight="1">
      <c r="A25" s="91"/>
      <c r="B25" s="89"/>
      <c r="C25" s="15" t="s">
        <v>23</v>
      </c>
      <c r="D25" s="10" t="s">
        <v>21</v>
      </c>
      <c r="E25" s="11"/>
      <c r="F25" s="12"/>
      <c r="G25" s="12"/>
      <c r="H25" s="12"/>
      <c r="I25" s="12"/>
      <c r="J25" s="12"/>
      <c r="K25" s="13"/>
      <c r="L25" s="12"/>
      <c r="M25" s="12"/>
      <c r="N25" s="12"/>
      <c r="O25" s="12"/>
      <c r="P25" s="12"/>
      <c r="Q25" s="12"/>
      <c r="R25" s="32"/>
      <c r="S25" s="14"/>
    </row>
    <row r="26" spans="1:19" s="31" customFormat="1" ht="21" customHeight="1">
      <c r="A26" s="91"/>
      <c r="B26" s="89"/>
      <c r="C26" s="15" t="s">
        <v>24</v>
      </c>
      <c r="D26" s="10" t="s">
        <v>21</v>
      </c>
      <c r="E26" s="11">
        <f aca="true" t="shared" si="6" ref="E26:J26">E23-E27</f>
        <v>7731950</v>
      </c>
      <c r="F26" s="12">
        <f t="shared" si="6"/>
        <v>7399160</v>
      </c>
      <c r="G26" s="12">
        <f t="shared" si="6"/>
        <v>7256250</v>
      </c>
      <c r="H26" s="12">
        <f t="shared" si="6"/>
        <v>6794560</v>
      </c>
      <c r="I26" s="12">
        <f t="shared" si="6"/>
        <v>6111555</v>
      </c>
      <c r="J26" s="12">
        <f t="shared" si="6"/>
        <v>5411725</v>
      </c>
      <c r="K26" s="12">
        <f>SUM(E26:J26)</f>
        <v>40705200</v>
      </c>
      <c r="L26" s="12">
        <f aca="true" t="shared" si="7" ref="L26:Q26">L23-L27</f>
        <v>5924189.999999999</v>
      </c>
      <c r="M26" s="12">
        <f t="shared" si="7"/>
        <v>6432690</v>
      </c>
      <c r="N26" s="12">
        <f t="shared" si="7"/>
        <v>6785489.999999999</v>
      </c>
      <c r="O26" s="12">
        <f t="shared" si="7"/>
        <v>7458589.999999998</v>
      </c>
      <c r="P26" s="12">
        <f t="shared" si="7"/>
        <v>7423290</v>
      </c>
      <c r="Q26" s="12">
        <f t="shared" si="7"/>
        <v>8244950</v>
      </c>
      <c r="R26" s="32">
        <f>SUM(L26:Q26)</f>
        <v>42269200</v>
      </c>
      <c r="S26" s="14">
        <f>K26+R26</f>
        <v>82974400</v>
      </c>
    </row>
    <row r="27" spans="1:19" s="31" customFormat="1" ht="23.25" customHeight="1" thickBot="1">
      <c r="A27" s="69"/>
      <c r="B27" s="90"/>
      <c r="C27" s="16" t="s">
        <v>29</v>
      </c>
      <c r="D27" s="17" t="s">
        <v>21</v>
      </c>
      <c r="E27" s="25">
        <v>1399650</v>
      </c>
      <c r="F27" s="26">
        <v>1423640</v>
      </c>
      <c r="G27" s="26">
        <v>1422650</v>
      </c>
      <c r="H27" s="26">
        <v>1366640</v>
      </c>
      <c r="I27" s="26">
        <v>1359645</v>
      </c>
      <c r="J27" s="26">
        <v>1574875</v>
      </c>
      <c r="K27" s="19">
        <f>SUM(E27:J27)</f>
        <v>8547100</v>
      </c>
      <c r="L27" s="26">
        <v>1328610</v>
      </c>
      <c r="M27" s="26">
        <v>1358710</v>
      </c>
      <c r="N27" s="26">
        <v>1416710</v>
      </c>
      <c r="O27" s="26">
        <v>1438710</v>
      </c>
      <c r="P27" s="26">
        <v>1861710</v>
      </c>
      <c r="Q27" s="26">
        <v>1489750</v>
      </c>
      <c r="R27" s="27">
        <f>SUM(L27:Q27)</f>
        <v>8894200</v>
      </c>
      <c r="S27" s="21">
        <f>K27+R27</f>
        <v>17441300</v>
      </c>
    </row>
    <row r="28" spans="1:19" s="31" customFormat="1" ht="23.25" customHeight="1">
      <c r="A28" s="70" t="s">
        <v>31</v>
      </c>
      <c r="B28" s="73" t="s">
        <v>32</v>
      </c>
      <c r="C28" s="22" t="s">
        <v>28</v>
      </c>
      <c r="D28" s="3" t="s">
        <v>21</v>
      </c>
      <c r="E28" s="23"/>
      <c r="F28" s="24"/>
      <c r="G28" s="24"/>
      <c r="H28" s="24"/>
      <c r="I28" s="24"/>
      <c r="J28" s="24"/>
      <c r="K28" s="33"/>
      <c r="L28" s="24"/>
      <c r="M28" s="24"/>
      <c r="N28" s="24"/>
      <c r="O28" s="24"/>
      <c r="P28" s="24"/>
      <c r="Q28" s="5"/>
      <c r="R28" s="34"/>
      <c r="S28" s="7"/>
    </row>
    <row r="29" spans="1:19" s="31" customFormat="1" ht="23.25" customHeight="1">
      <c r="A29" s="71"/>
      <c r="B29" s="74"/>
      <c r="C29" s="15" t="s">
        <v>22</v>
      </c>
      <c r="D29" s="10" t="s">
        <v>21</v>
      </c>
      <c r="E29" s="11"/>
      <c r="F29" s="12"/>
      <c r="G29" s="12"/>
      <c r="H29" s="12"/>
      <c r="I29" s="12"/>
      <c r="J29" s="12"/>
      <c r="K29" s="30"/>
      <c r="L29" s="12"/>
      <c r="M29" s="12"/>
      <c r="N29" s="12"/>
      <c r="O29" s="12"/>
      <c r="P29" s="12"/>
      <c r="Q29" s="12"/>
      <c r="R29" s="32"/>
      <c r="S29" s="14"/>
    </row>
    <row r="30" spans="1:19" s="31" customFormat="1" ht="23.25" customHeight="1">
      <c r="A30" s="71"/>
      <c r="B30" s="74"/>
      <c r="C30" s="15" t="s">
        <v>23</v>
      </c>
      <c r="D30" s="10" t="s">
        <v>21</v>
      </c>
      <c r="E30" s="11"/>
      <c r="F30" s="12"/>
      <c r="G30" s="12"/>
      <c r="H30" s="12"/>
      <c r="I30" s="12"/>
      <c r="J30" s="12"/>
      <c r="K30" s="30"/>
      <c r="L30" s="12"/>
      <c r="M30" s="12"/>
      <c r="N30" s="12"/>
      <c r="O30" s="12"/>
      <c r="P30" s="12"/>
      <c r="Q30" s="12"/>
      <c r="R30" s="32"/>
      <c r="S30" s="14"/>
    </row>
    <row r="31" spans="1:19" s="31" customFormat="1" ht="23.25" customHeight="1">
      <c r="A31" s="71"/>
      <c r="B31" s="74"/>
      <c r="C31" s="15" t="s">
        <v>24</v>
      </c>
      <c r="D31" s="10" t="s">
        <v>21</v>
      </c>
      <c r="E31" s="11"/>
      <c r="F31" s="12"/>
      <c r="G31" s="12"/>
      <c r="H31" s="12"/>
      <c r="I31" s="12"/>
      <c r="J31" s="12"/>
      <c r="K31" s="30"/>
      <c r="L31" s="12"/>
      <c r="M31" s="12"/>
      <c r="N31" s="12"/>
      <c r="O31" s="12"/>
      <c r="P31" s="12"/>
      <c r="Q31" s="12"/>
      <c r="R31" s="32"/>
      <c r="S31" s="14"/>
    </row>
    <row r="32" spans="1:19" s="31" customFormat="1" ht="23.25" customHeight="1" thickBot="1">
      <c r="A32" s="72"/>
      <c r="B32" s="75"/>
      <c r="C32" s="16" t="s">
        <v>29</v>
      </c>
      <c r="D32" s="17" t="s">
        <v>21</v>
      </c>
      <c r="E32" s="25"/>
      <c r="F32" s="26"/>
      <c r="G32" s="26"/>
      <c r="H32" s="26"/>
      <c r="I32" s="26"/>
      <c r="J32" s="26"/>
      <c r="K32" s="35"/>
      <c r="L32" s="26"/>
      <c r="M32" s="26"/>
      <c r="N32" s="26"/>
      <c r="O32" s="26"/>
      <c r="P32" s="26"/>
      <c r="Q32" s="19"/>
      <c r="R32" s="27"/>
      <c r="S32" s="21"/>
    </row>
    <row r="33" spans="1:19" s="31" customFormat="1" ht="23.25" customHeight="1">
      <c r="A33" s="70" t="s">
        <v>33</v>
      </c>
      <c r="B33" s="73" t="s">
        <v>34</v>
      </c>
      <c r="C33" s="22" t="s">
        <v>28</v>
      </c>
      <c r="D33" s="3" t="s">
        <v>21</v>
      </c>
      <c r="E33" s="23">
        <f aca="true" t="shared" si="8" ref="E33:J33">E23-E38</f>
        <v>8696600</v>
      </c>
      <c r="F33" s="24">
        <f t="shared" si="8"/>
        <v>8402800</v>
      </c>
      <c r="G33" s="24">
        <f t="shared" si="8"/>
        <v>8278900</v>
      </c>
      <c r="H33" s="24">
        <f t="shared" si="8"/>
        <v>7791200</v>
      </c>
      <c r="I33" s="24">
        <f t="shared" si="8"/>
        <v>7153200</v>
      </c>
      <c r="J33" s="24">
        <f t="shared" si="8"/>
        <v>6686600</v>
      </c>
      <c r="K33" s="5">
        <f>SUM(E33:J33)</f>
        <v>47009300</v>
      </c>
      <c r="L33" s="24">
        <f aca="true" t="shared" si="9" ref="L33:Q33">L23-L38</f>
        <v>6952799.999999999</v>
      </c>
      <c r="M33" s="24">
        <f t="shared" si="9"/>
        <v>7473400</v>
      </c>
      <c r="N33" s="24">
        <f t="shared" si="9"/>
        <v>7832199.999999999</v>
      </c>
      <c r="O33" s="24">
        <f t="shared" si="9"/>
        <v>8497299.999999998</v>
      </c>
      <c r="P33" s="5">
        <f t="shared" si="9"/>
        <v>8865000</v>
      </c>
      <c r="Q33" s="5">
        <f t="shared" si="9"/>
        <v>9299700</v>
      </c>
      <c r="R33" s="5">
        <f>SUM(L33:Q33)</f>
        <v>48920400</v>
      </c>
      <c r="S33" s="7">
        <f>K33+R33</f>
        <v>95929700</v>
      </c>
    </row>
    <row r="34" spans="1:19" s="31" customFormat="1" ht="23.25" customHeight="1">
      <c r="A34" s="71"/>
      <c r="B34" s="74"/>
      <c r="C34" s="15" t="s">
        <v>22</v>
      </c>
      <c r="D34" s="10" t="s">
        <v>21</v>
      </c>
      <c r="E34" s="11"/>
      <c r="F34" s="12"/>
      <c r="G34" s="12"/>
      <c r="H34" s="12"/>
      <c r="I34" s="12"/>
      <c r="J34" s="12"/>
      <c r="K34" s="30"/>
      <c r="L34" s="12"/>
      <c r="M34" s="12"/>
      <c r="N34" s="12"/>
      <c r="O34" s="12"/>
      <c r="P34" s="12"/>
      <c r="Q34" s="12"/>
      <c r="R34" s="32"/>
      <c r="S34" s="14"/>
    </row>
    <row r="35" spans="1:19" s="31" customFormat="1" ht="23.25" customHeight="1">
      <c r="A35" s="71"/>
      <c r="B35" s="74"/>
      <c r="C35" s="15" t="s">
        <v>23</v>
      </c>
      <c r="D35" s="10" t="s">
        <v>21</v>
      </c>
      <c r="E35" s="11"/>
      <c r="F35" s="12"/>
      <c r="G35" s="12"/>
      <c r="H35" s="12"/>
      <c r="I35" s="12"/>
      <c r="J35" s="12"/>
      <c r="K35" s="30"/>
      <c r="L35" s="12"/>
      <c r="M35" s="12"/>
      <c r="N35" s="12"/>
      <c r="O35" s="12"/>
      <c r="P35" s="12"/>
      <c r="Q35" s="12"/>
      <c r="R35" s="32"/>
      <c r="S35" s="14"/>
    </row>
    <row r="36" spans="1:19" s="31" customFormat="1" ht="23.25" customHeight="1">
      <c r="A36" s="71"/>
      <c r="B36" s="74"/>
      <c r="C36" s="15" t="s">
        <v>24</v>
      </c>
      <c r="D36" s="10" t="s">
        <v>21</v>
      </c>
      <c r="E36" s="11">
        <f aca="true" t="shared" si="10" ref="E36:J36">E33-E37</f>
        <v>7296950</v>
      </c>
      <c r="F36" s="12">
        <f t="shared" si="10"/>
        <v>6979160</v>
      </c>
      <c r="G36" s="12">
        <f t="shared" si="10"/>
        <v>6856250</v>
      </c>
      <c r="H36" s="12">
        <f t="shared" si="10"/>
        <v>6424560</v>
      </c>
      <c r="I36" s="12">
        <f t="shared" si="10"/>
        <v>5793555</v>
      </c>
      <c r="J36" s="12">
        <f t="shared" si="10"/>
        <v>5111725</v>
      </c>
      <c r="K36" s="12">
        <f>SUM(E36:J36)</f>
        <v>38462200</v>
      </c>
      <c r="L36" s="12">
        <f aca="true" t="shared" si="11" ref="L36:Q36">L33-L37</f>
        <v>5624189.999999999</v>
      </c>
      <c r="M36" s="12">
        <f t="shared" si="11"/>
        <v>6114690</v>
      </c>
      <c r="N36" s="12">
        <f t="shared" si="11"/>
        <v>6415489.999999999</v>
      </c>
      <c r="O36" s="12">
        <f t="shared" si="11"/>
        <v>7058589.999999998</v>
      </c>
      <c r="P36" s="12">
        <f t="shared" si="11"/>
        <v>7003290</v>
      </c>
      <c r="Q36" s="12">
        <f t="shared" si="11"/>
        <v>7809950</v>
      </c>
      <c r="R36" s="12">
        <f>SUM(L36:Q36)</f>
        <v>40026200</v>
      </c>
      <c r="S36" s="36">
        <f>K36+R36</f>
        <v>78488400</v>
      </c>
    </row>
    <row r="37" spans="1:19" s="31" customFormat="1" ht="23.25" customHeight="1" thickBot="1">
      <c r="A37" s="72"/>
      <c r="B37" s="75"/>
      <c r="C37" s="16" t="s">
        <v>29</v>
      </c>
      <c r="D37" s="17" t="s">
        <v>21</v>
      </c>
      <c r="E37" s="25">
        <f aca="true" t="shared" si="12" ref="E37:J37">E27</f>
        <v>1399650</v>
      </c>
      <c r="F37" s="26">
        <f t="shared" si="12"/>
        <v>1423640</v>
      </c>
      <c r="G37" s="26">
        <f t="shared" si="12"/>
        <v>1422650</v>
      </c>
      <c r="H37" s="26">
        <f t="shared" si="12"/>
        <v>1366640</v>
      </c>
      <c r="I37" s="26">
        <f t="shared" si="12"/>
        <v>1359645</v>
      </c>
      <c r="J37" s="26">
        <f t="shared" si="12"/>
        <v>1574875</v>
      </c>
      <c r="K37" s="12">
        <f>SUM(E37:J37)</f>
        <v>8547100</v>
      </c>
      <c r="L37" s="26">
        <f aca="true" t="shared" si="13" ref="L37:Q37">L27</f>
        <v>1328610</v>
      </c>
      <c r="M37" s="26">
        <f t="shared" si="13"/>
        <v>1358710</v>
      </c>
      <c r="N37" s="26">
        <f t="shared" si="13"/>
        <v>1416710</v>
      </c>
      <c r="O37" s="26">
        <f t="shared" si="13"/>
        <v>1438710</v>
      </c>
      <c r="P37" s="26">
        <f t="shared" si="13"/>
        <v>1861710</v>
      </c>
      <c r="Q37" s="26">
        <f t="shared" si="13"/>
        <v>1489750</v>
      </c>
      <c r="R37" s="12">
        <f>SUM(L37:Q37)</f>
        <v>8894200</v>
      </c>
      <c r="S37" s="37">
        <f>K37+R37</f>
        <v>17441300</v>
      </c>
    </row>
    <row r="38" spans="1:19" s="31" customFormat="1" ht="24.75" customHeight="1">
      <c r="A38" s="70" t="s">
        <v>35</v>
      </c>
      <c r="B38" s="73" t="s">
        <v>36</v>
      </c>
      <c r="C38" s="38" t="s">
        <v>28</v>
      </c>
      <c r="D38" s="3" t="s">
        <v>21</v>
      </c>
      <c r="E38" s="23">
        <f aca="true" t="shared" si="14" ref="E38:J38">E41</f>
        <v>435000</v>
      </c>
      <c r="F38" s="24">
        <f t="shared" si="14"/>
        <v>420000</v>
      </c>
      <c r="G38" s="24">
        <f t="shared" si="14"/>
        <v>400000</v>
      </c>
      <c r="H38" s="24">
        <f t="shared" si="14"/>
        <v>370000</v>
      </c>
      <c r="I38" s="24">
        <f t="shared" si="14"/>
        <v>318000</v>
      </c>
      <c r="J38" s="24">
        <f t="shared" si="14"/>
        <v>300000</v>
      </c>
      <c r="K38" s="24">
        <f>SUM(E38:J38)</f>
        <v>2243000</v>
      </c>
      <c r="L38" s="24">
        <f aca="true" t="shared" si="15" ref="L38:Q38">L41</f>
        <v>300000</v>
      </c>
      <c r="M38" s="24">
        <f t="shared" si="15"/>
        <v>318000</v>
      </c>
      <c r="N38" s="24">
        <f t="shared" si="15"/>
        <v>370000</v>
      </c>
      <c r="O38" s="24">
        <f t="shared" si="15"/>
        <v>400000</v>
      </c>
      <c r="P38" s="24">
        <f t="shared" si="15"/>
        <v>420000</v>
      </c>
      <c r="Q38" s="24">
        <f t="shared" si="15"/>
        <v>435000</v>
      </c>
      <c r="R38" s="39">
        <f>SUM(L38:Q38)</f>
        <v>2243000</v>
      </c>
      <c r="S38" s="40">
        <f>K38+R38</f>
        <v>4486000</v>
      </c>
    </row>
    <row r="39" spans="1:19" s="31" customFormat="1" ht="20.25" customHeight="1">
      <c r="A39" s="71"/>
      <c r="B39" s="74"/>
      <c r="C39" s="15" t="s">
        <v>22</v>
      </c>
      <c r="D39" s="10" t="s">
        <v>21</v>
      </c>
      <c r="E39" s="11"/>
      <c r="F39" s="12"/>
      <c r="G39" s="12"/>
      <c r="H39" s="12"/>
      <c r="I39" s="12"/>
      <c r="J39" s="12"/>
      <c r="K39" s="30"/>
      <c r="L39" s="12"/>
      <c r="M39" s="12"/>
      <c r="N39" s="12"/>
      <c r="O39" s="12"/>
      <c r="P39" s="12"/>
      <c r="Q39" s="12"/>
      <c r="R39" s="32"/>
      <c r="S39" s="14"/>
    </row>
    <row r="40" spans="1:19" s="31" customFormat="1" ht="20.25" customHeight="1">
      <c r="A40" s="71"/>
      <c r="B40" s="74"/>
      <c r="C40" s="15" t="s">
        <v>23</v>
      </c>
      <c r="D40" s="10" t="s">
        <v>21</v>
      </c>
      <c r="E40" s="11"/>
      <c r="F40" s="12"/>
      <c r="G40" s="12"/>
      <c r="H40" s="12"/>
      <c r="I40" s="12"/>
      <c r="J40" s="12"/>
      <c r="K40" s="30"/>
      <c r="L40" s="12"/>
      <c r="M40" s="12"/>
      <c r="N40" s="12"/>
      <c r="O40" s="12"/>
      <c r="P40" s="12"/>
      <c r="Q40" s="12"/>
      <c r="R40" s="32"/>
      <c r="S40" s="14"/>
    </row>
    <row r="41" spans="1:19" s="31" customFormat="1" ht="21.75" customHeight="1">
      <c r="A41" s="71"/>
      <c r="B41" s="74"/>
      <c r="C41" s="15" t="s">
        <v>24</v>
      </c>
      <c r="D41" s="10" t="s">
        <v>21</v>
      </c>
      <c r="E41" s="11">
        <v>435000</v>
      </c>
      <c r="F41" s="12">
        <v>420000</v>
      </c>
      <c r="G41" s="12">
        <v>400000</v>
      </c>
      <c r="H41" s="12">
        <v>370000</v>
      </c>
      <c r="I41" s="12">
        <v>318000</v>
      </c>
      <c r="J41" s="12">
        <v>300000</v>
      </c>
      <c r="K41" s="12">
        <f>SUM(E41:J41)</f>
        <v>2243000</v>
      </c>
      <c r="L41" s="12">
        <v>300000</v>
      </c>
      <c r="M41" s="12">
        <v>318000</v>
      </c>
      <c r="N41" s="12">
        <v>370000</v>
      </c>
      <c r="O41" s="12">
        <v>400000</v>
      </c>
      <c r="P41" s="12">
        <v>420000</v>
      </c>
      <c r="Q41" s="12">
        <v>435000</v>
      </c>
      <c r="R41" s="12">
        <f>SUM(L41:Q41)</f>
        <v>2243000</v>
      </c>
      <c r="S41" s="14">
        <f>K41+R41</f>
        <v>4486000</v>
      </c>
    </row>
    <row r="42" spans="1:19" s="31" customFormat="1" ht="22.5" customHeight="1" thickBot="1">
      <c r="A42" s="72"/>
      <c r="B42" s="75"/>
      <c r="C42" s="16" t="s">
        <v>29</v>
      </c>
      <c r="D42" s="17" t="s">
        <v>21</v>
      </c>
      <c r="E42" s="18"/>
      <c r="F42" s="19"/>
      <c r="G42" s="19"/>
      <c r="H42" s="19"/>
      <c r="I42" s="19"/>
      <c r="J42" s="19"/>
      <c r="K42" s="35"/>
      <c r="L42" s="19"/>
      <c r="M42" s="19"/>
      <c r="N42" s="19"/>
      <c r="O42" s="19"/>
      <c r="P42" s="19"/>
      <c r="Q42" s="19"/>
      <c r="R42" s="27"/>
      <c r="S42" s="21"/>
    </row>
    <row r="43" spans="1:19" s="31" customFormat="1" ht="22.5" customHeight="1" thickBot="1">
      <c r="A43" s="65" t="s">
        <v>37</v>
      </c>
      <c r="B43" s="80" t="s">
        <v>38</v>
      </c>
      <c r="C43" s="22" t="s">
        <v>28</v>
      </c>
      <c r="D43" s="3" t="s">
        <v>21</v>
      </c>
      <c r="E43" s="23"/>
      <c r="F43" s="24"/>
      <c r="G43" s="24"/>
      <c r="H43" s="24"/>
      <c r="I43" s="24"/>
      <c r="J43" s="24"/>
      <c r="K43" s="33"/>
      <c r="L43" s="24"/>
      <c r="M43" s="24"/>
      <c r="N43" s="24"/>
      <c r="O43" s="24"/>
      <c r="P43" s="5"/>
      <c r="Q43" s="5"/>
      <c r="R43" s="34"/>
      <c r="S43" s="7"/>
    </row>
    <row r="44" spans="1:19" s="31" customFormat="1" ht="22.5" customHeight="1" thickBot="1">
      <c r="A44" s="66"/>
      <c r="B44" s="81"/>
      <c r="C44" s="15" t="s">
        <v>22</v>
      </c>
      <c r="D44" s="10" t="s">
        <v>21</v>
      </c>
      <c r="E44" s="11"/>
      <c r="F44" s="12"/>
      <c r="G44" s="12"/>
      <c r="H44" s="12"/>
      <c r="I44" s="12"/>
      <c r="J44" s="12"/>
      <c r="K44" s="30"/>
      <c r="L44" s="12"/>
      <c r="M44" s="12"/>
      <c r="N44" s="12"/>
      <c r="O44" s="12"/>
      <c r="P44" s="12"/>
      <c r="Q44" s="12"/>
      <c r="R44" s="32"/>
      <c r="S44" s="14"/>
    </row>
    <row r="45" spans="1:19" s="31" customFormat="1" ht="22.5" customHeight="1" thickBot="1">
      <c r="A45" s="66"/>
      <c r="B45" s="81"/>
      <c r="C45" s="15" t="s">
        <v>23</v>
      </c>
      <c r="D45" s="10" t="s">
        <v>21</v>
      </c>
      <c r="E45" s="11"/>
      <c r="F45" s="12"/>
      <c r="G45" s="12"/>
      <c r="H45" s="12"/>
      <c r="I45" s="12"/>
      <c r="J45" s="12"/>
      <c r="K45" s="30"/>
      <c r="L45" s="12"/>
      <c r="M45" s="12"/>
      <c r="N45" s="12"/>
      <c r="O45" s="12"/>
      <c r="P45" s="12"/>
      <c r="Q45" s="12"/>
      <c r="R45" s="32"/>
      <c r="S45" s="14"/>
    </row>
    <row r="46" spans="1:19" s="31" customFormat="1" ht="22.5" customHeight="1" thickBot="1">
      <c r="A46" s="66"/>
      <c r="B46" s="81"/>
      <c r="C46" s="15" t="s">
        <v>24</v>
      </c>
      <c r="D46" s="10" t="s">
        <v>21</v>
      </c>
      <c r="E46" s="11"/>
      <c r="F46" s="12"/>
      <c r="G46" s="12"/>
      <c r="H46" s="12"/>
      <c r="I46" s="12"/>
      <c r="J46" s="12"/>
      <c r="K46" s="30"/>
      <c r="L46" s="12"/>
      <c r="M46" s="12"/>
      <c r="N46" s="12"/>
      <c r="O46" s="12"/>
      <c r="P46" s="12"/>
      <c r="Q46" s="12"/>
      <c r="R46" s="32"/>
      <c r="S46" s="14"/>
    </row>
    <row r="47" spans="1:19" s="31" customFormat="1" ht="22.5" customHeight="1" thickBot="1">
      <c r="A47" s="67"/>
      <c r="B47" s="82"/>
      <c r="C47" s="16" t="s">
        <v>29</v>
      </c>
      <c r="D47" s="17" t="s">
        <v>21</v>
      </c>
      <c r="E47" s="25"/>
      <c r="F47" s="26"/>
      <c r="G47" s="26"/>
      <c r="H47" s="26"/>
      <c r="I47" s="26"/>
      <c r="J47" s="26"/>
      <c r="K47" s="35"/>
      <c r="L47" s="26"/>
      <c r="M47" s="26"/>
      <c r="N47" s="26"/>
      <c r="O47" s="26"/>
      <c r="P47" s="19"/>
      <c r="Q47" s="19"/>
      <c r="R47" s="27"/>
      <c r="S47" s="21"/>
    </row>
    <row r="48" spans="1:19" s="31" customFormat="1" ht="15.75">
      <c r="A48" s="68">
        <v>4</v>
      </c>
      <c r="B48" s="76" t="s">
        <v>39</v>
      </c>
      <c r="C48" s="77"/>
      <c r="D48" s="41" t="s">
        <v>21</v>
      </c>
      <c r="E48" s="42">
        <v>178200</v>
      </c>
      <c r="F48" s="43">
        <v>152200</v>
      </c>
      <c r="G48" s="43">
        <v>120900</v>
      </c>
      <c r="H48" s="43">
        <v>95900</v>
      </c>
      <c r="I48" s="43">
        <v>74100</v>
      </c>
      <c r="J48" s="43">
        <v>53100</v>
      </c>
      <c r="K48" s="43">
        <f>SUM(E48:J48)</f>
        <v>674400</v>
      </c>
      <c r="L48" s="43">
        <v>77800.0000000008</v>
      </c>
      <c r="M48" s="43">
        <v>86700.0000000004</v>
      </c>
      <c r="N48" s="43">
        <v>109200.000000001</v>
      </c>
      <c r="O48" s="43">
        <v>136800.000000001</v>
      </c>
      <c r="P48" s="43">
        <v>176100</v>
      </c>
      <c r="Q48" s="43">
        <v>214200</v>
      </c>
      <c r="R48" s="44">
        <f>SUM(L48:Q48)</f>
        <v>800800.0000000033</v>
      </c>
      <c r="S48" s="45">
        <f>K48+R48</f>
        <v>1475200.0000000033</v>
      </c>
    </row>
    <row r="49" spans="1:19" s="31" customFormat="1" ht="16.5" thickBot="1">
      <c r="A49" s="69"/>
      <c r="B49" s="78"/>
      <c r="C49" s="79"/>
      <c r="D49" s="46" t="s">
        <v>40</v>
      </c>
      <c r="E49" s="47">
        <f aca="true" t="shared" si="16" ref="E49:S49">E48*100/E14</f>
        <v>1.9141120109991623</v>
      </c>
      <c r="F49" s="48">
        <f t="shared" si="16"/>
        <v>1.6958217270194986</v>
      </c>
      <c r="G49" s="48">
        <f t="shared" si="16"/>
        <v>1.3738948612468465</v>
      </c>
      <c r="H49" s="48">
        <f t="shared" si="16"/>
        <v>1.1614247132770585</v>
      </c>
      <c r="I49" s="48">
        <f t="shared" si="16"/>
        <v>0.9820683074231641</v>
      </c>
      <c r="J49" s="48">
        <f t="shared" si="16"/>
        <v>0.7542935068255749</v>
      </c>
      <c r="K49" s="48">
        <f t="shared" si="16"/>
        <v>1.3507802438374656</v>
      </c>
      <c r="L49" s="48">
        <f t="shared" si="16"/>
        <v>1.0613046681035767</v>
      </c>
      <c r="M49" s="48">
        <f t="shared" si="16"/>
        <v>1.100519160711344</v>
      </c>
      <c r="N49" s="48">
        <f t="shared" si="16"/>
        <v>1.3138580744519697</v>
      </c>
      <c r="O49" s="48">
        <f t="shared" si="16"/>
        <v>1.5142626271571156</v>
      </c>
      <c r="P49" s="48">
        <f t="shared" si="16"/>
        <v>1.8613057678282652</v>
      </c>
      <c r="Q49" s="48">
        <f t="shared" si="16"/>
        <v>2.1530018393993307</v>
      </c>
      <c r="R49" s="48">
        <f t="shared" si="16"/>
        <v>1.5410609612002173</v>
      </c>
      <c r="S49" s="49">
        <f t="shared" si="16"/>
        <v>1.4478231127608092</v>
      </c>
    </row>
    <row r="50" spans="1:19" ht="23.25" customHeight="1">
      <c r="A50" s="50"/>
      <c r="B50" s="50"/>
      <c r="C50" s="50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ht="29.25" customHeight="1"/>
    <row r="63" spans="2:15" ht="15">
      <c r="B63" s="52"/>
      <c r="C63" s="52"/>
      <c r="H63" s="52"/>
      <c r="N63" s="63"/>
      <c r="O63" s="64"/>
    </row>
  </sheetData>
  <sheetProtection/>
  <mergeCells count="36">
    <mergeCell ref="B10:C13"/>
    <mergeCell ref="K10:K13"/>
    <mergeCell ref="R10:R13"/>
    <mergeCell ref="S10:S13"/>
    <mergeCell ref="Q10:Q13"/>
    <mergeCell ref="H10:H13"/>
    <mergeCell ref="F10:F13"/>
    <mergeCell ref="D10:D13"/>
    <mergeCell ref="E10:E13"/>
    <mergeCell ref="A14:A17"/>
    <mergeCell ref="B14:B17"/>
    <mergeCell ref="A28:A32"/>
    <mergeCell ref="A33:A37"/>
    <mergeCell ref="B33:B37"/>
    <mergeCell ref="B23:B27"/>
    <mergeCell ref="A23:A27"/>
    <mergeCell ref="B28:B32"/>
    <mergeCell ref="A18:A22"/>
    <mergeCell ref="B18:B22"/>
    <mergeCell ref="N63:O63"/>
    <mergeCell ref="A43:A47"/>
    <mergeCell ref="A48:A49"/>
    <mergeCell ref="A38:A42"/>
    <mergeCell ref="B38:B42"/>
    <mergeCell ref="B48:C49"/>
    <mergeCell ref="B43:B47"/>
    <mergeCell ref="A8:S8"/>
    <mergeCell ref="M10:M13"/>
    <mergeCell ref="N10:N13"/>
    <mergeCell ref="O10:O13"/>
    <mergeCell ref="P10:P13"/>
    <mergeCell ref="I10:I13"/>
    <mergeCell ref="J10:J13"/>
    <mergeCell ref="L10:L13"/>
    <mergeCell ref="A10:A13"/>
    <mergeCell ref="G10:G1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</dc:creator>
  <cp:keywords/>
  <dc:description/>
  <cp:lastModifiedBy>fokin</cp:lastModifiedBy>
  <cp:lastPrinted>2015-03-16T06:35:36Z</cp:lastPrinted>
  <dcterms:created xsi:type="dcterms:W3CDTF">2015-03-16T06:26:54Z</dcterms:created>
  <dcterms:modified xsi:type="dcterms:W3CDTF">2015-03-16T06:35:38Z</dcterms:modified>
  <cp:category/>
  <cp:version/>
  <cp:contentType/>
  <cp:contentStatus/>
</cp:coreProperties>
</file>