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8395" windowHeight="13035" activeTab="0"/>
  </bookViews>
  <sheets>
    <sheet name="4.2 мощность" sheetId="1" r:id="rId1"/>
  </sheets>
  <definedNames>
    <definedName name="_xlnm.Print_Area" localSheetId="0">'4.2 мощность'!$A$1:$S$50</definedName>
  </definedNames>
  <calcPr fullCalcOnLoad="1"/>
</workbook>
</file>

<file path=xl/sharedStrings.xml><?xml version="1.0" encoding="utf-8"?>
<sst xmlns="http://schemas.openxmlformats.org/spreadsheetml/2006/main" count="102" uniqueCount="41">
  <si>
    <t>Плановый баланс заявленной мощности в сети ЗАО "К-РАЭСК" на 2015г.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</si>
  <si>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</si>
  <si>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</si>
  <si>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</si>
  <si>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</si>
  <si>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</si>
  <si>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</si>
  <si>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</si>
  <si>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</si>
  <si>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</si>
  <si>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</si>
  <si>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</si>
  <si>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</si>
  <si>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</si>
  <si>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</si>
  <si>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</si>
  <si>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</si>
  <si>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2 полугодие</t>
  </si>
  <si>
    <t>Год</t>
  </si>
  <si>
    <t>Отпуск в сеть (ВСЕГО)</t>
  </si>
  <si>
    <t xml:space="preserve">Всего </t>
  </si>
  <si>
    <t>МВт</t>
  </si>
  <si>
    <t>ВН</t>
  </si>
  <si>
    <t>СН I</t>
  </si>
  <si>
    <t>CH II</t>
  </si>
  <si>
    <t>1.1.</t>
  </si>
  <si>
    <t>в т.ч. из сети ОАО "МОЭСК"</t>
  </si>
  <si>
    <t>Всего в т.ч.</t>
  </si>
  <si>
    <t>HH</t>
  </si>
  <si>
    <t>Полезный отпуск, Всего</t>
  </si>
  <si>
    <t>2.1.</t>
  </si>
  <si>
    <t>в т.ч. собственное производство</t>
  </si>
  <si>
    <t>2.2.</t>
  </si>
  <si>
    <t>в т.ч. потребителям ОАО "Мосэнергосбыт"</t>
  </si>
  <si>
    <t>2.3.</t>
  </si>
  <si>
    <t xml:space="preserve">в т.ч. Транзит (или/и передача потребителям других сбытовых организаций) </t>
  </si>
  <si>
    <t>2.3.1.</t>
  </si>
  <si>
    <t xml:space="preserve">в т.ч. Транзит в сети ОАО "Московская объединенная электросетевая компания" </t>
  </si>
  <si>
    <t xml:space="preserve">МВт </t>
  </si>
  <si>
    <t>Потери</t>
  </si>
  <si>
    <t>%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</si>
</sst>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  <numFmt numFmtId="170" formatCode="000000"/>
    <numFmt numFmtId="171" formatCode="#,##0.00&quot;р.&quot;"/>
    <numFmt numFmtId="172" formatCode="0.000"/>
    <numFmt numFmtId="173" formatCode="0.0000"/>
    <numFmt numFmtId="174" formatCode="0.0"/>
    <numFmt numFmtId="175" formatCode="#,##0.0"/>
    <numFmt numFmtId="176" formatCode="#,##0.0000"/>
    <numFmt numFmtId="177" formatCode="#,##0.000000000000_ ;\-#,##0.000000000000\ "/>
    <numFmt numFmtId="178" formatCode="#,##0.0_ ;\-#,##0.0\ "/>
    <numFmt numFmtId="179" formatCode="#,##0.00_ ;\-#,##0.00\ "/>
    <numFmt numFmtId="180" formatCode="#,##0.000_ ;\-#,##0.000\ "/>
    <numFmt numFmtId="181" formatCode="#,##0.0000_ ;\-#,##0.0000\ "/>
    <numFmt numFmtId="182" formatCode="#,##0.00000_ ;\-#,##0.00000\ "/>
    <numFmt numFmtId="183" formatCode="#,##0.000000_ ;\-#,##0.000000\ "/>
    <numFmt numFmtId="184" formatCode="#,##0.0000000_ ;\-#,##0.0000000\ "/>
    <numFmt numFmtId="185" formatCode="#,##0.00000000_ ;\-#,##0.00000000\ "/>
    <numFmt numFmtId="186" formatCode="#,##0.000000000_ ;\-#,##0.000000000\ "/>
    <numFmt numFmtId="187" formatCode="#,##0.0000000000_ ;\-#,##0.0000000000\ 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_-* #,##0.0000_р_._-;\-* #,##0.0000_р_._-;_-* &quot;-&quot;_р_._-;_-@_-"/>
    <numFmt numFmtId="192" formatCode="_-* #,##0.00000_р_._-;\-* #,##0.00000_р_._-;_-* &quot;-&quot;_р_._-;_-@_-"/>
    <numFmt numFmtId="193" formatCode="_-* #,##0.00000_р_._-;\-* #,##0.00000_р_._-;_-* &quot;-&quot;?????_р_._-;_-@_-"/>
    <numFmt numFmtId="194" formatCode="0.00000000"/>
    <numFmt numFmtId="195" formatCode="0.0000000"/>
    <numFmt numFmtId="196" formatCode="0.000000"/>
    <numFmt numFmtId="197" formatCode="0.00000"/>
    <numFmt numFmtId="198" formatCode="_-* #,##0.0000_р_._-;\-* #,##0.0000_р_._-;_-* &quot;-&quot;????_р_._-;_-@_-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198" fontId="0" fillId="0" borderId="0" xfId="0" applyNumberFormat="1" applyAlignment="1">
      <alignment/>
    </xf>
    <xf numFmtId="0" fontId="23" fillId="0" borderId="0" xfId="0" applyFont="1" applyAlignment="1">
      <alignment/>
    </xf>
    <xf numFmtId="41" fontId="24" fillId="0" borderId="10" xfId="0" applyNumberFormat="1" applyFont="1" applyBorder="1" applyAlignment="1">
      <alignment horizontal="left"/>
    </xf>
    <xf numFmtId="41" fontId="24" fillId="0" borderId="11" xfId="0" applyNumberFormat="1" applyFont="1" applyFill="1" applyBorder="1" applyAlignment="1">
      <alignment horizontal="center"/>
    </xf>
    <xf numFmtId="181" fontId="24" fillId="0" borderId="12" xfId="0" applyNumberFormat="1" applyFont="1" applyFill="1" applyBorder="1" applyAlignment="1">
      <alignment horizontal="center" vertical="center"/>
    </xf>
    <xf numFmtId="181" fontId="24" fillId="0" borderId="13" xfId="0" applyNumberFormat="1" applyFont="1" applyFill="1" applyBorder="1" applyAlignment="1">
      <alignment horizontal="center" vertical="center"/>
    </xf>
    <xf numFmtId="181" fontId="24" fillId="0" borderId="14" xfId="0" applyNumberFormat="1" applyFont="1" applyFill="1" applyBorder="1" applyAlignment="1">
      <alignment horizontal="center" vertical="center"/>
    </xf>
    <xf numFmtId="41" fontId="24" fillId="0" borderId="0" xfId="0" applyNumberFormat="1" applyFont="1" applyAlignment="1">
      <alignment/>
    </xf>
    <xf numFmtId="191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41" fontId="24" fillId="0" borderId="15" xfId="0" applyNumberFormat="1" applyFont="1" applyBorder="1" applyAlignment="1">
      <alignment horizontal="left"/>
    </xf>
    <xf numFmtId="41" fontId="24" fillId="0" borderId="16" xfId="0" applyNumberFormat="1" applyFont="1" applyFill="1" applyBorder="1" applyAlignment="1">
      <alignment horizontal="center"/>
    </xf>
    <xf numFmtId="181" fontId="24" fillId="0" borderId="17" xfId="0" applyNumberFormat="1" applyFont="1" applyFill="1" applyBorder="1" applyAlignment="1">
      <alignment horizontal="center" vertical="center"/>
    </xf>
    <xf numFmtId="181" fontId="24" fillId="0" borderId="18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173" fontId="24" fillId="0" borderId="17" xfId="0" applyNumberFormat="1" applyFont="1" applyFill="1" applyBorder="1" applyAlignment="1">
      <alignment horizontal="center" vertical="center"/>
    </xf>
    <xf numFmtId="173" fontId="24" fillId="0" borderId="18" xfId="0" applyNumberFormat="1" applyFont="1" applyFill="1" applyBorder="1" applyAlignment="1">
      <alignment horizontal="center" vertical="center"/>
    </xf>
    <xf numFmtId="173" fontId="24" fillId="0" borderId="19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/>
    </xf>
    <xf numFmtId="41" fontId="24" fillId="0" borderId="21" xfId="0" applyNumberFormat="1" applyFont="1" applyFill="1" applyBorder="1" applyAlignment="1">
      <alignment horizontal="center"/>
    </xf>
    <xf numFmtId="173" fontId="24" fillId="0" borderId="22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41" fontId="24" fillId="0" borderId="23" xfId="0" applyNumberFormat="1" applyFont="1" applyFill="1" applyBorder="1" applyAlignment="1">
      <alignment horizontal="center" vertical="center"/>
    </xf>
    <xf numFmtId="173" fontId="24" fillId="0" borderId="24" xfId="0" applyNumberFormat="1" applyFont="1" applyFill="1" applyBorder="1" applyAlignment="1">
      <alignment horizontal="center" vertical="center"/>
    </xf>
    <xf numFmtId="41" fontId="24" fillId="0" borderId="10" xfId="0" applyNumberFormat="1" applyFont="1" applyBorder="1" applyAlignment="1">
      <alignment horizontal="left" wrapText="1"/>
    </xf>
    <xf numFmtId="41" fontId="24" fillId="0" borderId="18" xfId="0" applyNumberFormat="1" applyFont="1" applyFill="1" applyBorder="1" applyAlignment="1">
      <alignment horizontal="center" vertical="center"/>
    </xf>
    <xf numFmtId="173" fontId="24" fillId="0" borderId="25" xfId="0" applyNumberFormat="1" applyFont="1" applyFill="1" applyBorder="1" applyAlignment="1">
      <alignment horizontal="center" vertical="center"/>
    </xf>
    <xf numFmtId="181" fontId="24" fillId="0" borderId="2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18" xfId="0" applyFont="1" applyFill="1" applyBorder="1" applyAlignment="1">
      <alignment horizontal="center" vertical="center"/>
    </xf>
    <xf numFmtId="181" fontId="24" fillId="0" borderId="23" xfId="0" applyNumberFormat="1" applyFont="1" applyFill="1" applyBorder="1" applyAlignment="1">
      <alignment horizontal="center" vertical="center"/>
    </xf>
    <xf numFmtId="173" fontId="24" fillId="0" borderId="12" xfId="0" applyNumberFormat="1" applyFont="1" applyFill="1" applyBorder="1" applyAlignment="1">
      <alignment horizontal="center" vertical="center"/>
    </xf>
    <xf numFmtId="173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73" fontId="24" fillId="0" borderId="26" xfId="0" applyNumberFormat="1" applyFont="1" applyFill="1" applyBorder="1" applyAlignment="1">
      <alignment horizontal="center" vertical="center"/>
    </xf>
    <xf numFmtId="197" fontId="24" fillId="0" borderId="18" xfId="0" applyNumberFormat="1" applyFont="1" applyFill="1" applyBorder="1" applyAlignment="1">
      <alignment horizontal="center" vertical="center"/>
    </xf>
    <xf numFmtId="196" fontId="24" fillId="0" borderId="18" xfId="0" applyNumberFormat="1" applyFont="1" applyFill="1" applyBorder="1" applyAlignment="1">
      <alignment horizontal="center" vertical="center"/>
    </xf>
    <xf numFmtId="200" fontId="24" fillId="0" borderId="18" xfId="0" applyNumberFormat="1" applyFont="1" applyFill="1" applyBorder="1" applyAlignment="1">
      <alignment horizontal="center" vertical="center"/>
    </xf>
    <xf numFmtId="199" fontId="24" fillId="0" borderId="1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173" fontId="24" fillId="0" borderId="17" xfId="0" applyNumberFormat="1" applyFont="1" applyFill="1" applyBorder="1" applyAlignment="1">
      <alignment horizontal="center" vertical="center"/>
    </xf>
    <xf numFmtId="173" fontId="24" fillId="0" borderId="18" xfId="0" applyNumberFormat="1" applyFont="1" applyFill="1" applyBorder="1" applyAlignment="1">
      <alignment horizontal="center" vertical="center"/>
    </xf>
    <xf numFmtId="173" fontId="24" fillId="0" borderId="2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173" fontId="24" fillId="0" borderId="14" xfId="0" applyNumberFormat="1" applyFont="1" applyFill="1" applyBorder="1" applyAlignment="1">
      <alignment horizontal="center" vertical="center"/>
    </xf>
    <xf numFmtId="173" fontId="24" fillId="0" borderId="28" xfId="0" applyNumberFormat="1" applyFont="1" applyFill="1" applyBorder="1" applyAlignment="1">
      <alignment horizontal="center" vertical="center"/>
    </xf>
    <xf numFmtId="173" fontId="24" fillId="0" borderId="29" xfId="0" applyNumberFormat="1" applyFont="1" applyFill="1" applyBorder="1" applyAlignment="1">
      <alignment horizontal="center" vertical="center"/>
    </xf>
    <xf numFmtId="173" fontId="24" fillId="0" borderId="30" xfId="0" applyNumberFormat="1" applyFont="1" applyFill="1" applyBorder="1" applyAlignment="1">
      <alignment horizontal="center" vertical="center"/>
    </xf>
    <xf numFmtId="41" fontId="24" fillId="0" borderId="31" xfId="0" applyNumberFormat="1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/>
    </xf>
    <xf numFmtId="0" fontId="24" fillId="0" borderId="33" xfId="0" applyFont="1" applyFill="1" applyBorder="1" applyAlignment="1">
      <alignment horizontal="left"/>
    </xf>
    <xf numFmtId="41" fontId="24" fillId="0" borderId="34" xfId="0" applyNumberFormat="1" applyFont="1" applyFill="1" applyBorder="1" applyAlignment="1">
      <alignment horizontal="center"/>
    </xf>
    <xf numFmtId="173" fontId="24" fillId="0" borderId="35" xfId="0" applyNumberFormat="1" applyFont="1" applyFill="1" applyBorder="1" applyAlignment="1">
      <alignment horizontal="center" vertical="center"/>
    </xf>
    <xf numFmtId="173" fontId="24" fillId="0" borderId="36" xfId="0" applyNumberFormat="1" applyFont="1" applyFill="1" applyBorder="1" applyAlignment="1">
      <alignment horizontal="center" vertical="center"/>
    </xf>
    <xf numFmtId="173" fontId="24" fillId="0" borderId="37" xfId="0" applyNumberFormat="1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/>
    </xf>
    <xf numFmtId="2" fontId="24" fillId="0" borderId="39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73" fontId="25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8" fontId="24" fillId="0" borderId="45" xfId="0" applyNumberFormat="1" applyFont="1" applyBorder="1" applyAlignment="1">
      <alignment horizontal="center" vertical="center"/>
    </xf>
    <xf numFmtId="168" fontId="24" fillId="0" borderId="46" xfId="0" applyNumberFormat="1" applyFont="1" applyBorder="1" applyAlignment="1">
      <alignment horizontal="center" vertical="center"/>
    </xf>
    <xf numFmtId="168" fontId="24" fillId="0" borderId="34" xfId="0" applyNumberFormat="1" applyFont="1" applyBorder="1" applyAlignment="1">
      <alignment horizontal="center" vertical="center"/>
    </xf>
    <xf numFmtId="41" fontId="24" fillId="0" borderId="47" xfId="0" applyNumberFormat="1" applyFont="1" applyBorder="1" applyAlignment="1">
      <alignment horizontal="center" vertical="center" wrapText="1"/>
    </xf>
    <xf numFmtId="41" fontId="24" fillId="0" borderId="48" xfId="0" applyNumberFormat="1" applyFont="1" applyBorder="1" applyAlignment="1">
      <alignment horizontal="center" vertical="center" wrapText="1"/>
    </xf>
    <xf numFmtId="41" fontId="24" fillId="0" borderId="49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49" fontId="24" fillId="0" borderId="50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tabSelected="1" view="pageBreakPreview" zoomScale="70" zoomScaleNormal="75" zoomScaleSheetLayoutView="70" workbookViewId="0" topLeftCell="A1">
      <selection activeCell="J4" sqref="J4"/>
    </sheetView>
  </sheetViews>
  <sheetFormatPr defaultColWidth="9.00390625" defaultRowHeight="12.75"/>
  <cols>
    <col min="1" max="1" width="4.625" style="0" customWidth="1"/>
    <col min="2" max="2" width="19.25390625" style="0" customWidth="1"/>
    <col min="3" max="3" width="16.875" style="0" customWidth="1"/>
    <col min="4" max="4" width="12.125" style="0" bestFit="1" customWidth="1"/>
    <col min="5" max="5" width="11.75390625" style="0" customWidth="1"/>
    <col min="6" max="6" width="12.375" style="0" customWidth="1"/>
    <col min="7" max="7" width="17.375" style="0" customWidth="1"/>
    <col min="8" max="8" width="12.125" style="0" customWidth="1"/>
    <col min="9" max="9" width="15.75390625" style="0" bestFit="1" customWidth="1"/>
    <col min="10" max="10" width="11.375" style="0" customWidth="1"/>
    <col min="11" max="11" width="15.625" style="0" customWidth="1"/>
    <col min="12" max="12" width="12.375" style="0" customWidth="1"/>
    <col min="13" max="15" width="11.875" style="0" customWidth="1"/>
    <col min="16" max="16" width="11.375" style="0" customWidth="1"/>
    <col min="17" max="17" width="12.25390625" style="0" customWidth="1"/>
    <col min="18" max="18" width="11.625" style="0" bestFit="1" customWidth="1"/>
    <col min="19" max="19" width="19.875" style="0" customWidth="1"/>
    <col min="20" max="20" width="17.25390625" style="0" customWidth="1"/>
    <col min="21" max="21" width="17.625" style="0" customWidth="1"/>
    <col min="22" max="22" width="17.875" style="0" customWidth="1"/>
  </cols>
  <sheetData>
    <row r="6" spans="12:16" ht="12.75">
      <c r="L6" s="1"/>
      <c r="M6" s="1"/>
      <c r="N6" s="1"/>
      <c r="O6" s="1"/>
      <c r="P6" s="1"/>
    </row>
    <row r="7" ht="12.75">
      <c r="L7" s="1"/>
    </row>
    <row r="8" spans="1:19" ht="33.75" customHeight="1">
      <c r="A8" s="106" t="s">
        <v>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ht="13.5" thickBot="1"/>
    <row r="10" spans="1:19" s="2" customFormat="1" ht="12.75" customHeight="1">
      <c r="A10" s="107" t="s">
        <v>1</v>
      </c>
      <c r="B10" s="82" t="s">
        <v>2</v>
      </c>
      <c r="C10" s="83"/>
      <c r="D10" s="79" t="s">
        <v>3</v>
      </c>
      <c r="E10" s="79" t="s">
        <v>4</v>
      </c>
      <c r="F10" s="79" t="s">
        <v>5</v>
      </c>
      <c r="G10" s="79" t="s">
        <v>6</v>
      </c>
      <c r="H10" s="79" t="s">
        <v>7</v>
      </c>
      <c r="I10" s="79" t="s">
        <v>8</v>
      </c>
      <c r="J10" s="104" t="s">
        <v>9</v>
      </c>
      <c r="K10" s="104" t="s">
        <v>10</v>
      </c>
      <c r="L10" s="79" t="s">
        <v>11</v>
      </c>
      <c r="M10" s="104" t="s">
        <v>12</v>
      </c>
      <c r="N10" s="104" t="s">
        <v>13</v>
      </c>
      <c r="O10" s="104" t="s">
        <v>14</v>
      </c>
      <c r="P10" s="104" t="s">
        <v>15</v>
      </c>
      <c r="Q10" s="104" t="s">
        <v>16</v>
      </c>
      <c r="R10" s="104" t="s">
        <v>17</v>
      </c>
      <c r="S10" s="102" t="s">
        <v>18</v>
      </c>
    </row>
    <row r="11" spans="1:19" s="2" customFormat="1" ht="12.75">
      <c r="A11" s="108"/>
      <c r="B11" s="84"/>
      <c r="C11" s="85"/>
      <c r="D11" s="80"/>
      <c r="E11" s="80"/>
      <c r="F11" s="80"/>
      <c r="G11" s="80"/>
      <c r="H11" s="80"/>
      <c r="I11" s="80"/>
      <c r="J11" s="105"/>
      <c r="K11" s="105"/>
      <c r="L11" s="80"/>
      <c r="M11" s="105"/>
      <c r="N11" s="105"/>
      <c r="O11" s="105"/>
      <c r="P11" s="105"/>
      <c r="Q11" s="105"/>
      <c r="R11" s="105"/>
      <c r="S11" s="103"/>
    </row>
    <row r="12" spans="1:19" s="2" customFormat="1" ht="39.75" customHeight="1">
      <c r="A12" s="108"/>
      <c r="B12" s="84"/>
      <c r="C12" s="85"/>
      <c r="D12" s="80"/>
      <c r="E12" s="80"/>
      <c r="F12" s="80"/>
      <c r="G12" s="80"/>
      <c r="H12" s="80"/>
      <c r="I12" s="80"/>
      <c r="J12" s="105"/>
      <c r="K12" s="105"/>
      <c r="L12" s="80"/>
      <c r="M12" s="105"/>
      <c r="N12" s="105"/>
      <c r="O12" s="105"/>
      <c r="P12" s="105"/>
      <c r="Q12" s="105"/>
      <c r="R12" s="105"/>
      <c r="S12" s="103"/>
    </row>
    <row r="13" spans="1:19" s="2" customFormat="1" ht="17.25" customHeight="1" thickBot="1">
      <c r="A13" s="109"/>
      <c r="B13" s="86"/>
      <c r="C13" s="87"/>
      <c r="D13" s="81"/>
      <c r="E13" s="81"/>
      <c r="F13" s="81"/>
      <c r="G13" s="81"/>
      <c r="H13" s="81"/>
      <c r="I13" s="81"/>
      <c r="J13" s="105"/>
      <c r="K13" s="105"/>
      <c r="L13" s="81"/>
      <c r="M13" s="105"/>
      <c r="N13" s="105"/>
      <c r="O13" s="105"/>
      <c r="P13" s="105"/>
      <c r="Q13" s="105"/>
      <c r="R13" s="105"/>
      <c r="S13" s="103"/>
    </row>
    <row r="14" spans="1:22" s="8" customFormat="1" ht="22.5" customHeight="1">
      <c r="A14" s="70">
        <v>1</v>
      </c>
      <c r="B14" s="73" t="s">
        <v>19</v>
      </c>
      <c r="C14" s="3" t="s">
        <v>20</v>
      </c>
      <c r="D14" s="4" t="s">
        <v>21</v>
      </c>
      <c r="E14" s="5">
        <f aca="true" t="shared" si="0" ref="E14:J14">E23+E48</f>
        <v>17.7781</v>
      </c>
      <c r="F14" s="6">
        <f t="shared" si="0"/>
        <v>16.111</v>
      </c>
      <c r="G14" s="6">
        <f t="shared" si="0"/>
        <v>14.721</v>
      </c>
      <c r="H14" s="6">
        <f t="shared" si="0"/>
        <v>13.530999999999999</v>
      </c>
      <c r="I14" s="6">
        <f t="shared" si="0"/>
        <v>12.511000000000001</v>
      </c>
      <c r="J14" s="6">
        <f t="shared" si="0"/>
        <v>12.0383</v>
      </c>
      <c r="K14" s="6">
        <f>SUM(E14:J14)/6</f>
        <v>14.448400000000001</v>
      </c>
      <c r="L14" s="6">
        <f aca="true" t="shared" si="1" ref="L14:Q14">L23+L48</f>
        <v>12.4222</v>
      </c>
      <c r="M14" s="6">
        <f t="shared" si="1"/>
        <v>13.492199999999999</v>
      </c>
      <c r="N14" s="6">
        <f t="shared" si="1"/>
        <v>14.3322</v>
      </c>
      <c r="O14" s="6">
        <f t="shared" si="1"/>
        <v>15.6221</v>
      </c>
      <c r="P14" s="6">
        <f t="shared" si="1"/>
        <v>16.3922</v>
      </c>
      <c r="Q14" s="6">
        <f t="shared" si="1"/>
        <v>17.7895</v>
      </c>
      <c r="R14" s="6">
        <f>SUM(L14:Q14)/6</f>
        <v>15.008400000000002</v>
      </c>
      <c r="S14" s="7">
        <f>SUM(E14:J14,L14:Q14)/12</f>
        <v>14.7284</v>
      </c>
      <c r="U14" s="9"/>
      <c r="V14" s="10"/>
    </row>
    <row r="15" spans="1:22" s="8" customFormat="1" ht="22.5" customHeight="1">
      <c r="A15" s="71"/>
      <c r="B15" s="74"/>
      <c r="C15" s="11" t="s">
        <v>22</v>
      </c>
      <c r="D15" s="12" t="s">
        <v>21</v>
      </c>
      <c r="E15" s="13">
        <f aca="true" t="shared" si="2" ref="E15:S15">E14</f>
        <v>17.7781</v>
      </c>
      <c r="F15" s="14">
        <f t="shared" si="2"/>
        <v>16.111</v>
      </c>
      <c r="G15" s="14">
        <f t="shared" si="2"/>
        <v>14.721</v>
      </c>
      <c r="H15" s="14">
        <f t="shared" si="2"/>
        <v>13.530999999999999</v>
      </c>
      <c r="I15" s="14">
        <f t="shared" si="2"/>
        <v>12.511000000000001</v>
      </c>
      <c r="J15" s="14">
        <f t="shared" si="2"/>
        <v>12.0383</v>
      </c>
      <c r="K15" s="14">
        <f t="shared" si="2"/>
        <v>14.448400000000001</v>
      </c>
      <c r="L15" s="14">
        <f t="shared" si="2"/>
        <v>12.4222</v>
      </c>
      <c r="M15" s="14">
        <f t="shared" si="2"/>
        <v>13.492199999999999</v>
      </c>
      <c r="N15" s="14">
        <f t="shared" si="2"/>
        <v>14.3322</v>
      </c>
      <c r="O15" s="14">
        <f t="shared" si="2"/>
        <v>15.6221</v>
      </c>
      <c r="P15" s="14">
        <f t="shared" si="2"/>
        <v>16.3922</v>
      </c>
      <c r="Q15" s="14">
        <f t="shared" si="2"/>
        <v>17.7895</v>
      </c>
      <c r="R15" s="14">
        <f t="shared" si="2"/>
        <v>15.008400000000002</v>
      </c>
      <c r="S15" s="14">
        <f t="shared" si="2"/>
        <v>14.7284</v>
      </c>
      <c r="U15" s="9"/>
      <c r="V15" s="10"/>
    </row>
    <row r="16" spans="1:22" s="8" customFormat="1" ht="22.5" customHeight="1">
      <c r="A16" s="71"/>
      <c r="B16" s="74"/>
      <c r="C16" s="15" t="s">
        <v>23</v>
      </c>
      <c r="D16" s="12" t="s">
        <v>21</v>
      </c>
      <c r="E16" s="16"/>
      <c r="F16" s="17"/>
      <c r="G16" s="17"/>
      <c r="H16" s="17"/>
      <c r="I16" s="17"/>
      <c r="J16" s="17"/>
      <c r="K16" s="14"/>
      <c r="L16" s="17"/>
      <c r="M16" s="17"/>
      <c r="N16" s="17"/>
      <c r="O16" s="17"/>
      <c r="P16" s="17"/>
      <c r="Q16" s="17"/>
      <c r="R16" s="14"/>
      <c r="S16" s="18"/>
      <c r="U16" s="9"/>
      <c r="V16" s="10"/>
    </row>
    <row r="17" spans="1:22" s="8" customFormat="1" ht="22.5" customHeight="1" thickBot="1">
      <c r="A17" s="72"/>
      <c r="B17" s="75"/>
      <c r="C17" s="19" t="s">
        <v>24</v>
      </c>
      <c r="D17" s="20" t="s">
        <v>21</v>
      </c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/>
      <c r="S17" s="24"/>
      <c r="U17" s="9"/>
      <c r="V17" s="10"/>
    </row>
    <row r="18" spans="1:22" s="8" customFormat="1" ht="22.5" customHeight="1">
      <c r="A18" s="67" t="s">
        <v>25</v>
      </c>
      <c r="B18" s="76" t="s">
        <v>26</v>
      </c>
      <c r="C18" s="25" t="s">
        <v>27</v>
      </c>
      <c r="D18" s="4" t="s">
        <v>21</v>
      </c>
      <c r="E18" s="5">
        <f aca="true" t="shared" si="3" ref="E18:S18">E14</f>
        <v>17.7781</v>
      </c>
      <c r="F18" s="6">
        <f t="shared" si="3"/>
        <v>16.111</v>
      </c>
      <c r="G18" s="6">
        <f t="shared" si="3"/>
        <v>14.721</v>
      </c>
      <c r="H18" s="6">
        <f t="shared" si="3"/>
        <v>13.530999999999999</v>
      </c>
      <c r="I18" s="6">
        <f t="shared" si="3"/>
        <v>12.511000000000001</v>
      </c>
      <c r="J18" s="6">
        <f t="shared" si="3"/>
        <v>12.0383</v>
      </c>
      <c r="K18" s="6">
        <f t="shared" si="3"/>
        <v>14.448400000000001</v>
      </c>
      <c r="L18" s="6">
        <f t="shared" si="3"/>
        <v>12.4222</v>
      </c>
      <c r="M18" s="6">
        <f t="shared" si="3"/>
        <v>13.492199999999999</v>
      </c>
      <c r="N18" s="6">
        <f t="shared" si="3"/>
        <v>14.3322</v>
      </c>
      <c r="O18" s="6">
        <f t="shared" si="3"/>
        <v>15.6221</v>
      </c>
      <c r="P18" s="6">
        <f t="shared" si="3"/>
        <v>16.3922</v>
      </c>
      <c r="Q18" s="6">
        <f t="shared" si="3"/>
        <v>17.7895</v>
      </c>
      <c r="R18" s="6">
        <f t="shared" si="3"/>
        <v>15.008400000000002</v>
      </c>
      <c r="S18" s="6">
        <f t="shared" si="3"/>
        <v>14.7284</v>
      </c>
      <c r="U18" s="9"/>
      <c r="V18" s="10"/>
    </row>
    <row r="19" spans="1:22" s="8" customFormat="1" ht="22.5" customHeight="1">
      <c r="A19" s="68"/>
      <c r="B19" s="77"/>
      <c r="C19" s="15" t="s">
        <v>22</v>
      </c>
      <c r="D19" s="12" t="s">
        <v>21</v>
      </c>
      <c r="E19" s="13">
        <f aca="true" t="shared" si="4" ref="E19:S19">E14</f>
        <v>17.7781</v>
      </c>
      <c r="F19" s="14">
        <f t="shared" si="4"/>
        <v>16.111</v>
      </c>
      <c r="G19" s="14">
        <f t="shared" si="4"/>
        <v>14.721</v>
      </c>
      <c r="H19" s="14">
        <f t="shared" si="4"/>
        <v>13.530999999999999</v>
      </c>
      <c r="I19" s="14">
        <f t="shared" si="4"/>
        <v>12.511000000000001</v>
      </c>
      <c r="J19" s="14">
        <f t="shared" si="4"/>
        <v>12.0383</v>
      </c>
      <c r="K19" s="14">
        <f t="shared" si="4"/>
        <v>14.448400000000001</v>
      </c>
      <c r="L19" s="14">
        <f t="shared" si="4"/>
        <v>12.4222</v>
      </c>
      <c r="M19" s="14">
        <f t="shared" si="4"/>
        <v>13.492199999999999</v>
      </c>
      <c r="N19" s="14">
        <f t="shared" si="4"/>
        <v>14.3322</v>
      </c>
      <c r="O19" s="14">
        <f t="shared" si="4"/>
        <v>15.6221</v>
      </c>
      <c r="P19" s="14">
        <f t="shared" si="4"/>
        <v>16.3922</v>
      </c>
      <c r="Q19" s="14">
        <f t="shared" si="4"/>
        <v>17.7895</v>
      </c>
      <c r="R19" s="14">
        <f t="shared" si="4"/>
        <v>15.008400000000002</v>
      </c>
      <c r="S19" s="14">
        <f t="shared" si="4"/>
        <v>14.7284</v>
      </c>
      <c r="U19" s="9"/>
      <c r="V19" s="10"/>
    </row>
    <row r="20" spans="1:22" s="8" customFormat="1" ht="22.5" customHeight="1">
      <c r="A20" s="68"/>
      <c r="B20" s="77"/>
      <c r="C20" s="15" t="s">
        <v>23</v>
      </c>
      <c r="D20" s="12" t="s">
        <v>21</v>
      </c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6"/>
      <c r="S20" s="18"/>
      <c r="U20" s="9"/>
      <c r="V20" s="10"/>
    </row>
    <row r="21" spans="1:22" s="8" customFormat="1" ht="22.5" customHeight="1">
      <c r="A21" s="68"/>
      <c r="B21" s="77"/>
      <c r="C21" s="15" t="s">
        <v>24</v>
      </c>
      <c r="D21" s="12" t="s">
        <v>21</v>
      </c>
      <c r="E21" s="1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26"/>
      <c r="S21" s="18"/>
      <c r="U21" s="9"/>
      <c r="V21" s="10"/>
    </row>
    <row r="22" spans="1:22" s="8" customFormat="1" ht="22.5" customHeight="1" thickBot="1">
      <c r="A22" s="69"/>
      <c r="B22" s="78"/>
      <c r="C22" s="19" t="s">
        <v>28</v>
      </c>
      <c r="D22" s="20" t="s">
        <v>21</v>
      </c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/>
      <c r="S22" s="27"/>
      <c r="U22" s="9"/>
      <c r="V22" s="10"/>
    </row>
    <row r="23" spans="1:22" s="8" customFormat="1" ht="24" customHeight="1">
      <c r="A23" s="67">
        <f>A14+1</f>
        <v>2</v>
      </c>
      <c r="B23" s="76" t="s">
        <v>29</v>
      </c>
      <c r="C23" s="25" t="s">
        <v>27</v>
      </c>
      <c r="D23" s="4" t="s">
        <v>21</v>
      </c>
      <c r="E23" s="5">
        <v>17.4377</v>
      </c>
      <c r="F23" s="6">
        <v>15.8154</v>
      </c>
      <c r="G23" s="6">
        <v>14.4734</v>
      </c>
      <c r="H23" s="6">
        <v>13.3661</v>
      </c>
      <c r="I23" s="6">
        <v>12.3861</v>
      </c>
      <c r="J23" s="6">
        <v>11.9457</v>
      </c>
      <c r="K23" s="6">
        <f>SUM(E23:J23)/6</f>
        <v>14.237400000000001</v>
      </c>
      <c r="L23" s="6">
        <v>12.3174</v>
      </c>
      <c r="M23" s="6">
        <v>13.3319</v>
      </c>
      <c r="N23" s="6">
        <v>14.1369</v>
      </c>
      <c r="O23" s="6">
        <v>15.3867</v>
      </c>
      <c r="P23" s="6">
        <v>16.1065</v>
      </c>
      <c r="Q23" s="6">
        <v>17.442</v>
      </c>
      <c r="R23" s="6">
        <f>SUM(L23:Q23)/6</f>
        <v>14.786899999999997</v>
      </c>
      <c r="S23" s="28">
        <f>SUM(E23:J23,L23:Q23)/12</f>
        <v>14.512150000000004</v>
      </c>
      <c r="U23" s="9"/>
      <c r="V23" s="10"/>
    </row>
    <row r="24" spans="1:22" s="29" customFormat="1" ht="24.75" customHeight="1">
      <c r="A24" s="92"/>
      <c r="B24" s="90"/>
      <c r="C24" s="15" t="s">
        <v>22</v>
      </c>
      <c r="D24" s="12" t="s">
        <v>21</v>
      </c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U24" s="9"/>
      <c r="V24" s="10"/>
    </row>
    <row r="25" spans="1:22" s="29" customFormat="1" ht="25.5" customHeight="1">
      <c r="A25" s="92"/>
      <c r="B25" s="90"/>
      <c r="C25" s="15" t="s">
        <v>23</v>
      </c>
      <c r="D25" s="12" t="s">
        <v>21</v>
      </c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0"/>
      <c r="S25" s="18"/>
      <c r="U25" s="9"/>
      <c r="V25" s="10"/>
    </row>
    <row r="26" spans="1:22" s="29" customFormat="1" ht="21" customHeight="1">
      <c r="A26" s="92"/>
      <c r="B26" s="90"/>
      <c r="C26" s="15" t="s">
        <v>24</v>
      </c>
      <c r="D26" s="12" t="s">
        <v>21</v>
      </c>
      <c r="E26" s="16">
        <v>12.6408</v>
      </c>
      <c r="F26" s="17">
        <v>12.3328</v>
      </c>
      <c r="G26" s="17">
        <v>11.7169</v>
      </c>
      <c r="H26" s="17">
        <v>11.2548</v>
      </c>
      <c r="I26" s="17">
        <v>10.6773</v>
      </c>
      <c r="J26" s="17">
        <v>10.4848</v>
      </c>
      <c r="K26" s="17">
        <f>SUM(E26:J26)/6</f>
        <v>11.517900000000003</v>
      </c>
      <c r="L26" s="17">
        <v>10.7378</v>
      </c>
      <c r="M26" s="17">
        <v>11.1943</v>
      </c>
      <c r="N26" s="17">
        <v>11.8772</v>
      </c>
      <c r="O26" s="17">
        <v>12.3237</v>
      </c>
      <c r="P26" s="17">
        <v>12.6547</v>
      </c>
      <c r="Q26" s="17">
        <v>12.8997</v>
      </c>
      <c r="R26" s="14">
        <f>SUM(L26:Q26)/6</f>
        <v>11.947899999999999</v>
      </c>
      <c r="S26" s="18">
        <f>SUM(E26:J26,L26:Q26)/12</f>
        <v>11.7329</v>
      </c>
      <c r="U26" s="9"/>
      <c r="V26" s="10"/>
    </row>
    <row r="27" spans="1:22" s="29" customFormat="1" ht="23.25" customHeight="1" thickBot="1">
      <c r="A27" s="93"/>
      <c r="B27" s="91"/>
      <c r="C27" s="19" t="s">
        <v>28</v>
      </c>
      <c r="D27" s="20" t="s">
        <v>21</v>
      </c>
      <c r="E27" s="21">
        <f aca="true" t="shared" si="5" ref="E27:J27">E23-E26</f>
        <v>4.796899999999999</v>
      </c>
      <c r="F27" s="22">
        <f t="shared" si="5"/>
        <v>3.4825999999999997</v>
      </c>
      <c r="G27" s="22">
        <f t="shared" si="5"/>
        <v>2.756499999999999</v>
      </c>
      <c r="H27" s="22">
        <f t="shared" si="5"/>
        <v>2.1113</v>
      </c>
      <c r="I27" s="22">
        <f t="shared" si="5"/>
        <v>1.7088</v>
      </c>
      <c r="J27" s="22">
        <f t="shared" si="5"/>
        <v>1.4609000000000005</v>
      </c>
      <c r="K27" s="22">
        <f>SUM(E27:J27)/6</f>
        <v>2.7195</v>
      </c>
      <c r="L27" s="22">
        <f aca="true" t="shared" si="6" ref="L27:Q27">L23-L26</f>
        <v>1.5795999999999992</v>
      </c>
      <c r="M27" s="22">
        <f t="shared" si="6"/>
        <v>2.137599999999999</v>
      </c>
      <c r="N27" s="22">
        <f t="shared" si="6"/>
        <v>2.2597000000000005</v>
      </c>
      <c r="O27" s="22">
        <f t="shared" si="6"/>
        <v>3.062999999999999</v>
      </c>
      <c r="P27" s="22">
        <f t="shared" si="6"/>
        <v>3.4518000000000004</v>
      </c>
      <c r="Q27" s="22">
        <f t="shared" si="6"/>
        <v>4.542300000000001</v>
      </c>
      <c r="R27" s="31">
        <f>SUM(L27:Q27)/6</f>
        <v>2.839</v>
      </c>
      <c r="S27" s="27">
        <f>SUM(E27:J27,L27:Q27)/12</f>
        <v>2.7792499999999998</v>
      </c>
      <c r="U27" s="9"/>
      <c r="V27" s="10"/>
    </row>
    <row r="28" spans="1:22" s="29" customFormat="1" ht="23.25" customHeight="1">
      <c r="A28" s="67" t="s">
        <v>30</v>
      </c>
      <c r="B28" s="76" t="s">
        <v>31</v>
      </c>
      <c r="C28" s="25" t="s">
        <v>27</v>
      </c>
      <c r="D28" s="4" t="s">
        <v>21</v>
      </c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5"/>
      <c r="U28" s="9"/>
      <c r="V28" s="10"/>
    </row>
    <row r="29" spans="1:22" s="29" customFormat="1" ht="23.25" customHeight="1">
      <c r="A29" s="68"/>
      <c r="B29" s="77"/>
      <c r="C29" s="15" t="s">
        <v>22</v>
      </c>
      <c r="D29" s="12" t="s">
        <v>21</v>
      </c>
      <c r="E29" s="16"/>
      <c r="F29" s="17"/>
      <c r="G29" s="36"/>
      <c r="H29" s="37"/>
      <c r="I29" s="17"/>
      <c r="J29" s="17"/>
      <c r="K29" s="17"/>
      <c r="L29" s="17"/>
      <c r="M29" s="17"/>
      <c r="N29" s="17"/>
      <c r="O29" s="17"/>
      <c r="P29" s="17"/>
      <c r="Q29" s="17"/>
      <c r="R29" s="30"/>
      <c r="S29" s="18"/>
      <c r="U29" s="9"/>
      <c r="V29" s="10"/>
    </row>
    <row r="30" spans="1:22" s="29" customFormat="1" ht="23.25" customHeight="1">
      <c r="A30" s="68"/>
      <c r="B30" s="77"/>
      <c r="C30" s="15" t="s">
        <v>23</v>
      </c>
      <c r="D30" s="12" t="s">
        <v>21</v>
      </c>
      <c r="E30" s="16"/>
      <c r="F30" s="17"/>
      <c r="G30" s="38"/>
      <c r="H30" s="37"/>
      <c r="I30" s="39"/>
      <c r="J30" s="17"/>
      <c r="K30" s="17"/>
      <c r="L30" s="17"/>
      <c r="M30" s="17"/>
      <c r="N30" s="17"/>
      <c r="O30" s="17"/>
      <c r="P30" s="17"/>
      <c r="Q30" s="17"/>
      <c r="R30" s="30"/>
      <c r="S30" s="18"/>
      <c r="U30" s="9"/>
      <c r="V30" s="10"/>
    </row>
    <row r="31" spans="1:22" s="29" customFormat="1" ht="23.25" customHeight="1">
      <c r="A31" s="68"/>
      <c r="B31" s="77"/>
      <c r="C31" s="15" t="s">
        <v>24</v>
      </c>
      <c r="D31" s="12" t="s">
        <v>21</v>
      </c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0"/>
      <c r="S31" s="18"/>
      <c r="U31" s="9"/>
      <c r="V31" s="10"/>
    </row>
    <row r="32" spans="1:22" s="29" customFormat="1" ht="23.25" customHeight="1" thickBot="1">
      <c r="A32" s="97"/>
      <c r="B32" s="78"/>
      <c r="C32" s="19" t="s">
        <v>28</v>
      </c>
      <c r="D32" s="20" t="s">
        <v>21</v>
      </c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40"/>
      <c r="S32" s="27"/>
      <c r="U32" s="9"/>
      <c r="V32" s="10"/>
    </row>
    <row r="33" spans="1:22" s="29" customFormat="1" ht="23.25" customHeight="1">
      <c r="A33" s="67" t="s">
        <v>32</v>
      </c>
      <c r="B33" s="76" t="s">
        <v>33</v>
      </c>
      <c r="C33" s="25" t="s">
        <v>27</v>
      </c>
      <c r="D33" s="4" t="s">
        <v>21</v>
      </c>
      <c r="E33" s="32">
        <f aca="true" t="shared" si="7" ref="E33:J33">E23-E38</f>
        <v>16.3977</v>
      </c>
      <c r="F33" s="33">
        <f t="shared" si="7"/>
        <v>14.8054</v>
      </c>
      <c r="G33" s="33">
        <f t="shared" si="7"/>
        <v>13.4834</v>
      </c>
      <c r="H33" s="33">
        <f t="shared" si="7"/>
        <v>12.396099999999999</v>
      </c>
      <c r="I33" s="33">
        <f t="shared" si="7"/>
        <v>11.436100000000001</v>
      </c>
      <c r="J33" s="33">
        <f t="shared" si="7"/>
        <v>11.0077</v>
      </c>
      <c r="K33" s="33">
        <f>SUM(E33:J33)/6</f>
        <v>13.254399999999999</v>
      </c>
      <c r="L33" s="33">
        <f aca="true" t="shared" si="8" ref="L33:Q33">L23-L38</f>
        <v>11.379399999999999</v>
      </c>
      <c r="M33" s="33">
        <f t="shared" si="8"/>
        <v>12.3819</v>
      </c>
      <c r="N33" s="33">
        <f t="shared" si="8"/>
        <v>13.1669</v>
      </c>
      <c r="O33" s="33">
        <f t="shared" si="8"/>
        <v>14.3967</v>
      </c>
      <c r="P33" s="33">
        <f t="shared" si="8"/>
        <v>15.0965</v>
      </c>
      <c r="Q33" s="33">
        <f t="shared" si="8"/>
        <v>16.402</v>
      </c>
      <c r="R33" s="33">
        <f>SUM(L33:Q33)/6</f>
        <v>13.8039</v>
      </c>
      <c r="S33" s="35">
        <f>SUM(E33:J33,L33:Q33)/12</f>
        <v>13.529150000000001</v>
      </c>
      <c r="U33" s="9"/>
      <c r="V33" s="10"/>
    </row>
    <row r="34" spans="1:22" s="29" customFormat="1" ht="23.25" customHeight="1">
      <c r="A34" s="68"/>
      <c r="B34" s="77"/>
      <c r="C34" s="15" t="s">
        <v>22</v>
      </c>
      <c r="D34" s="12" t="s">
        <v>21</v>
      </c>
      <c r="E34" s="1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0"/>
      <c r="S34" s="18"/>
      <c r="U34" s="9"/>
      <c r="V34" s="10"/>
    </row>
    <row r="35" spans="1:22" s="29" customFormat="1" ht="23.25" customHeight="1">
      <c r="A35" s="68"/>
      <c r="B35" s="77"/>
      <c r="C35" s="15" t="s">
        <v>23</v>
      </c>
      <c r="D35" s="12" t="s">
        <v>21</v>
      </c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0"/>
      <c r="S35" s="18"/>
      <c r="U35" s="9"/>
      <c r="V35" s="10"/>
    </row>
    <row r="36" spans="1:22" s="29" customFormat="1" ht="23.25" customHeight="1">
      <c r="A36" s="68"/>
      <c r="B36" s="77"/>
      <c r="C36" s="15" t="s">
        <v>24</v>
      </c>
      <c r="D36" s="12" t="s">
        <v>21</v>
      </c>
      <c r="E36" s="41">
        <f aca="true" t="shared" si="9" ref="E36:J36">E33-E37</f>
        <v>11.600800000000001</v>
      </c>
      <c r="F36" s="42">
        <f t="shared" si="9"/>
        <v>11.3228</v>
      </c>
      <c r="G36" s="42">
        <f t="shared" si="9"/>
        <v>10.7269</v>
      </c>
      <c r="H36" s="42">
        <f t="shared" si="9"/>
        <v>10.284799999999999</v>
      </c>
      <c r="I36" s="42">
        <f t="shared" si="9"/>
        <v>9.727300000000001</v>
      </c>
      <c r="J36" s="42">
        <f t="shared" si="9"/>
        <v>9.5468</v>
      </c>
      <c r="K36" s="42">
        <f>SUM(E36:J36)/6</f>
        <v>10.534899999999999</v>
      </c>
      <c r="L36" s="42">
        <f aca="true" t="shared" si="10" ref="L36:Q36">L33-L37</f>
        <v>9.7998</v>
      </c>
      <c r="M36" s="42">
        <f t="shared" si="10"/>
        <v>10.2443</v>
      </c>
      <c r="N36" s="42">
        <f t="shared" si="10"/>
        <v>10.9072</v>
      </c>
      <c r="O36" s="42">
        <f t="shared" si="10"/>
        <v>11.3337</v>
      </c>
      <c r="P36" s="42">
        <f t="shared" si="10"/>
        <v>11.6447</v>
      </c>
      <c r="Q36" s="42">
        <f t="shared" si="10"/>
        <v>11.8597</v>
      </c>
      <c r="R36" s="17">
        <f>SUM(L36:Q36)/6</f>
        <v>10.9649</v>
      </c>
      <c r="S36" s="43">
        <f>SUM(E36:J36,L36:Q36)/12</f>
        <v>10.749899999999998</v>
      </c>
      <c r="U36" s="9"/>
      <c r="V36" s="10"/>
    </row>
    <row r="37" spans="1:22" s="29" customFormat="1" ht="23.25" customHeight="1" thickBot="1">
      <c r="A37" s="97"/>
      <c r="B37" s="78"/>
      <c r="C37" s="19" t="s">
        <v>28</v>
      </c>
      <c r="D37" s="20" t="s">
        <v>21</v>
      </c>
      <c r="E37" s="21">
        <f aca="true" t="shared" si="11" ref="E37:J37">E27</f>
        <v>4.796899999999999</v>
      </c>
      <c r="F37" s="22">
        <f t="shared" si="11"/>
        <v>3.4825999999999997</v>
      </c>
      <c r="G37" s="22">
        <f t="shared" si="11"/>
        <v>2.756499999999999</v>
      </c>
      <c r="H37" s="22">
        <f t="shared" si="11"/>
        <v>2.1113</v>
      </c>
      <c r="I37" s="22">
        <f t="shared" si="11"/>
        <v>1.7088</v>
      </c>
      <c r="J37" s="22">
        <f t="shared" si="11"/>
        <v>1.4609000000000005</v>
      </c>
      <c r="K37" s="22">
        <f>SUM(E37:J37)/6</f>
        <v>2.7195</v>
      </c>
      <c r="L37" s="22">
        <f aca="true" t="shared" si="12" ref="L37:Q37">L27</f>
        <v>1.5795999999999992</v>
      </c>
      <c r="M37" s="22">
        <f t="shared" si="12"/>
        <v>2.137599999999999</v>
      </c>
      <c r="N37" s="22">
        <f t="shared" si="12"/>
        <v>2.2597000000000005</v>
      </c>
      <c r="O37" s="22">
        <f t="shared" si="12"/>
        <v>3.062999999999999</v>
      </c>
      <c r="P37" s="22">
        <f t="shared" si="12"/>
        <v>3.4518000000000004</v>
      </c>
      <c r="Q37" s="22">
        <f t="shared" si="12"/>
        <v>4.542300000000001</v>
      </c>
      <c r="R37" s="31">
        <f>SUM(L37:Q37)/6</f>
        <v>2.839</v>
      </c>
      <c r="S37" s="27">
        <f>SUM(E37:J37,L37:Q37)/12</f>
        <v>2.7792499999999998</v>
      </c>
      <c r="U37" s="9"/>
      <c r="V37" s="10"/>
    </row>
    <row r="38" spans="1:22" s="29" customFormat="1" ht="24.75" customHeight="1">
      <c r="A38" s="67" t="s">
        <v>34</v>
      </c>
      <c r="B38" s="76" t="s">
        <v>35</v>
      </c>
      <c r="C38" s="44" t="s">
        <v>27</v>
      </c>
      <c r="D38" s="4" t="s">
        <v>21</v>
      </c>
      <c r="E38" s="32">
        <f aca="true" t="shared" si="13" ref="E38:J38">E41</f>
        <v>1.04</v>
      </c>
      <c r="F38" s="33">
        <f t="shared" si="13"/>
        <v>1.01</v>
      </c>
      <c r="G38" s="33">
        <f t="shared" si="13"/>
        <v>0.99</v>
      </c>
      <c r="H38" s="33">
        <f t="shared" si="13"/>
        <v>0.97</v>
      </c>
      <c r="I38" s="33">
        <f t="shared" si="13"/>
        <v>0.95</v>
      </c>
      <c r="J38" s="33">
        <f t="shared" si="13"/>
        <v>0.938</v>
      </c>
      <c r="K38" s="33">
        <f>SUM(E38:J38)/6</f>
        <v>0.983</v>
      </c>
      <c r="L38" s="33">
        <f aca="true" t="shared" si="14" ref="L38:Q38">L41</f>
        <v>0.938</v>
      </c>
      <c r="M38" s="33">
        <f t="shared" si="14"/>
        <v>0.95</v>
      </c>
      <c r="N38" s="33">
        <f t="shared" si="14"/>
        <v>0.97</v>
      </c>
      <c r="O38" s="33">
        <f t="shared" si="14"/>
        <v>0.99</v>
      </c>
      <c r="P38" s="33">
        <f t="shared" si="14"/>
        <v>1.01</v>
      </c>
      <c r="Q38" s="33">
        <f t="shared" si="14"/>
        <v>1.04</v>
      </c>
      <c r="R38" s="33">
        <f>SUM(L38:Q38)/6</f>
        <v>0.983</v>
      </c>
      <c r="S38" s="45">
        <f>SUM(E38:J38,L38:Q38)/12</f>
        <v>0.983</v>
      </c>
      <c r="U38" s="9"/>
      <c r="V38" s="10"/>
    </row>
    <row r="39" spans="1:22" s="29" customFormat="1" ht="20.25" customHeight="1">
      <c r="A39" s="68"/>
      <c r="B39" s="77"/>
      <c r="C39" s="15" t="s">
        <v>22</v>
      </c>
      <c r="D39" s="12" t="s">
        <v>21</v>
      </c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30"/>
      <c r="S39" s="18"/>
      <c r="U39" s="9"/>
      <c r="V39" s="10"/>
    </row>
    <row r="40" spans="1:22" s="29" customFormat="1" ht="20.25" customHeight="1">
      <c r="A40" s="68"/>
      <c r="B40" s="77"/>
      <c r="C40" s="15" t="s">
        <v>23</v>
      </c>
      <c r="D40" s="12" t="s">
        <v>21</v>
      </c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30"/>
      <c r="S40" s="18"/>
      <c r="U40" s="9"/>
      <c r="V40" s="10"/>
    </row>
    <row r="41" spans="1:22" s="29" customFormat="1" ht="21.75" customHeight="1">
      <c r="A41" s="68"/>
      <c r="B41" s="77"/>
      <c r="C41" s="15" t="s">
        <v>24</v>
      </c>
      <c r="D41" s="12" t="s">
        <v>21</v>
      </c>
      <c r="E41" s="46">
        <v>1.04</v>
      </c>
      <c r="F41" s="47">
        <v>1.01</v>
      </c>
      <c r="G41" s="47">
        <v>0.99</v>
      </c>
      <c r="H41" s="47">
        <v>0.97</v>
      </c>
      <c r="I41" s="47">
        <v>0.95</v>
      </c>
      <c r="J41" s="47">
        <v>0.938</v>
      </c>
      <c r="K41" s="47">
        <f>SUM(E41:J41)/6</f>
        <v>0.983</v>
      </c>
      <c r="L41" s="47">
        <v>0.938</v>
      </c>
      <c r="M41" s="47">
        <v>0.95</v>
      </c>
      <c r="N41" s="47">
        <v>0.97</v>
      </c>
      <c r="O41" s="47">
        <v>0.99</v>
      </c>
      <c r="P41" s="47">
        <v>1.01</v>
      </c>
      <c r="Q41" s="47">
        <v>1.04</v>
      </c>
      <c r="R41" s="47">
        <f>SUM(L41:Q41)/6</f>
        <v>0.983</v>
      </c>
      <c r="S41" s="48">
        <f>SUM(E41:J41,L41:Q41)/12</f>
        <v>0.983</v>
      </c>
      <c r="U41" s="9"/>
      <c r="V41" s="10"/>
    </row>
    <row r="42" spans="1:22" s="29" customFormat="1" ht="22.5" customHeight="1" thickBot="1">
      <c r="A42" s="69"/>
      <c r="B42" s="78"/>
      <c r="C42" s="19" t="s">
        <v>28</v>
      </c>
      <c r="D42" s="20" t="s">
        <v>21</v>
      </c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40"/>
      <c r="S42" s="27"/>
      <c r="U42" s="9"/>
      <c r="V42" s="10"/>
    </row>
    <row r="43" spans="1:22" s="29" customFormat="1" ht="22.5" customHeight="1" thickBot="1">
      <c r="A43" s="94" t="s">
        <v>36</v>
      </c>
      <c r="B43" s="64" t="s">
        <v>37</v>
      </c>
      <c r="C43" s="49" t="s">
        <v>27</v>
      </c>
      <c r="D43" s="4" t="s">
        <v>38</v>
      </c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5"/>
      <c r="U43" s="9"/>
      <c r="V43" s="10"/>
    </row>
    <row r="44" spans="1:22" s="29" customFormat="1" ht="22.5" customHeight="1" thickBot="1">
      <c r="A44" s="95"/>
      <c r="B44" s="65"/>
      <c r="C44" s="50" t="s">
        <v>22</v>
      </c>
      <c r="D44" s="12" t="s">
        <v>38</v>
      </c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30"/>
      <c r="S44" s="18"/>
      <c r="U44" s="9"/>
      <c r="V44" s="10"/>
    </row>
    <row r="45" spans="1:22" s="29" customFormat="1" ht="22.5" customHeight="1" thickBot="1">
      <c r="A45" s="95"/>
      <c r="B45" s="65"/>
      <c r="C45" s="50" t="s">
        <v>23</v>
      </c>
      <c r="D45" s="12" t="s">
        <v>38</v>
      </c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0"/>
      <c r="S45" s="18"/>
      <c r="U45" s="9"/>
      <c r="V45" s="10"/>
    </row>
    <row r="46" spans="1:22" s="29" customFormat="1" ht="22.5" customHeight="1" thickBot="1">
      <c r="A46" s="95"/>
      <c r="B46" s="65"/>
      <c r="C46" s="50" t="s">
        <v>24</v>
      </c>
      <c r="D46" s="12" t="s">
        <v>38</v>
      </c>
      <c r="E46" s="16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0"/>
      <c r="S46" s="18"/>
      <c r="U46" s="9"/>
      <c r="V46" s="10"/>
    </row>
    <row r="47" spans="1:22" s="29" customFormat="1" ht="22.5" customHeight="1" thickBot="1">
      <c r="A47" s="96"/>
      <c r="B47" s="66"/>
      <c r="C47" s="51" t="s">
        <v>28</v>
      </c>
      <c r="D47" s="20" t="s">
        <v>38</v>
      </c>
      <c r="E47" s="2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40"/>
      <c r="S47" s="27"/>
      <c r="U47" s="9"/>
      <c r="V47" s="10"/>
    </row>
    <row r="48" spans="1:22" s="29" customFormat="1" ht="16.5" thickBot="1">
      <c r="A48" s="88">
        <v>4</v>
      </c>
      <c r="B48" s="98" t="s">
        <v>39</v>
      </c>
      <c r="C48" s="99"/>
      <c r="D48" s="52" t="s">
        <v>21</v>
      </c>
      <c r="E48" s="53">
        <v>0.3404</v>
      </c>
      <c r="F48" s="54">
        <v>0.2956</v>
      </c>
      <c r="G48" s="54">
        <v>0.2476</v>
      </c>
      <c r="H48" s="54">
        <v>0.1649</v>
      </c>
      <c r="I48" s="54">
        <v>0.1249</v>
      </c>
      <c r="J48" s="54">
        <v>0.0926</v>
      </c>
      <c r="K48" s="54">
        <f>SUM(E48:J48)/6</f>
        <v>0.211</v>
      </c>
      <c r="L48" s="55">
        <v>0.1048</v>
      </c>
      <c r="M48" s="54">
        <v>0.1603</v>
      </c>
      <c r="N48" s="54">
        <v>0.1953</v>
      </c>
      <c r="O48" s="54">
        <v>0.2354</v>
      </c>
      <c r="P48" s="54">
        <v>0.2857</v>
      </c>
      <c r="Q48" s="54">
        <v>0.3475</v>
      </c>
      <c r="R48" s="54">
        <f>SUM(L48:Q48)/6</f>
        <v>0.2215</v>
      </c>
      <c r="S48" s="24">
        <f>SUM(E48:J48,L48:Q48)/12</f>
        <v>0.21625000000000003</v>
      </c>
      <c r="U48" s="9"/>
      <c r="V48" s="10"/>
    </row>
    <row r="49" spans="1:19" s="29" customFormat="1" ht="16.5" thickBot="1">
      <c r="A49" s="89"/>
      <c r="B49" s="100"/>
      <c r="C49" s="101"/>
      <c r="D49" s="56" t="s">
        <v>40</v>
      </c>
      <c r="E49" s="57">
        <f aca="true" t="shared" si="15" ref="E49:S49">E48*100/E14</f>
        <v>1.914715295785264</v>
      </c>
      <c r="F49" s="57">
        <f t="shared" si="15"/>
        <v>1.83477127428465</v>
      </c>
      <c r="G49" s="57">
        <f t="shared" si="15"/>
        <v>1.6819509544188573</v>
      </c>
      <c r="H49" s="57">
        <f t="shared" si="15"/>
        <v>1.2186830241667281</v>
      </c>
      <c r="I49" s="57">
        <f t="shared" si="15"/>
        <v>0.9983214771001518</v>
      </c>
      <c r="J49" s="57">
        <f t="shared" si="15"/>
        <v>0.7692115996444681</v>
      </c>
      <c r="K49" s="57">
        <f t="shared" si="15"/>
        <v>1.4603693142493284</v>
      </c>
      <c r="L49" s="57">
        <f t="shared" si="15"/>
        <v>0.843650883096392</v>
      </c>
      <c r="M49" s="57">
        <f t="shared" si="15"/>
        <v>1.1880938616385766</v>
      </c>
      <c r="N49" s="57">
        <f t="shared" si="15"/>
        <v>1.3626658852095281</v>
      </c>
      <c r="O49" s="57">
        <f t="shared" si="15"/>
        <v>1.5068396694426485</v>
      </c>
      <c r="P49" s="57">
        <f t="shared" si="15"/>
        <v>1.7429021119800883</v>
      </c>
      <c r="Q49" s="57">
        <f t="shared" si="15"/>
        <v>1.9533994772197083</v>
      </c>
      <c r="R49" s="57">
        <f t="shared" si="15"/>
        <v>1.4758401961568186</v>
      </c>
      <c r="S49" s="58">
        <f t="shared" si="15"/>
        <v>1.4682518128242037</v>
      </c>
    </row>
    <row r="50" spans="1:22" ht="24.75" customHeight="1">
      <c r="A50" s="59"/>
      <c r="B50" s="59"/>
      <c r="C50" s="59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4" ht="36" customHeight="1">
      <c r="A51" s="59"/>
      <c r="B51" s="60"/>
      <c r="C51" s="60"/>
      <c r="D51" s="60"/>
    </row>
    <row r="52" ht="14.25">
      <c r="A52" s="59"/>
    </row>
    <row r="53" ht="14.25">
      <c r="A53" s="59"/>
    </row>
    <row r="54" ht="14.25">
      <c r="A54" s="59"/>
    </row>
    <row r="55" ht="14.25">
      <c r="A55" s="59"/>
    </row>
    <row r="57" ht="14.25">
      <c r="A57" s="59"/>
    </row>
    <row r="58" ht="14.25">
      <c r="A58" s="59"/>
    </row>
    <row r="60" ht="12.75">
      <c r="R60" s="61"/>
    </row>
    <row r="61" ht="12.75">
      <c r="R61" s="61"/>
    </row>
    <row r="62" ht="12.75">
      <c r="R62" s="61"/>
    </row>
    <row r="63" spans="2:17" ht="15">
      <c r="B63" s="62"/>
      <c r="C63" s="62"/>
      <c r="H63" s="62"/>
      <c r="P63" s="62"/>
      <c r="Q63" s="62"/>
    </row>
    <row r="64" ht="18">
      <c r="D64" s="63"/>
    </row>
    <row r="65" ht="18">
      <c r="D65" s="63"/>
    </row>
    <row r="66" ht="18">
      <c r="D66" s="63"/>
    </row>
  </sheetData>
  <sheetProtection/>
  <mergeCells count="35">
    <mergeCell ref="A8:S8"/>
    <mergeCell ref="Q10:Q13"/>
    <mergeCell ref="M10:M13"/>
    <mergeCell ref="N10:N13"/>
    <mergeCell ref="O10:O13"/>
    <mergeCell ref="P10:P13"/>
    <mergeCell ref="I10:I13"/>
    <mergeCell ref="J10:J13"/>
    <mergeCell ref="L10:L13"/>
    <mergeCell ref="A10:A13"/>
    <mergeCell ref="S10:S13"/>
    <mergeCell ref="F10:F13"/>
    <mergeCell ref="G10:G13"/>
    <mergeCell ref="H10:H13"/>
    <mergeCell ref="K10:K13"/>
    <mergeCell ref="R10:R13"/>
    <mergeCell ref="D10:D13"/>
    <mergeCell ref="E10:E13"/>
    <mergeCell ref="B10:C13"/>
    <mergeCell ref="A48:A49"/>
    <mergeCell ref="B23:B27"/>
    <mergeCell ref="A23:A27"/>
    <mergeCell ref="A43:A47"/>
    <mergeCell ref="A28:A32"/>
    <mergeCell ref="A33:A37"/>
    <mergeCell ref="B48:C49"/>
    <mergeCell ref="B43:B47"/>
    <mergeCell ref="A38:A42"/>
    <mergeCell ref="A14:A17"/>
    <mergeCell ref="B14:B17"/>
    <mergeCell ref="A18:A22"/>
    <mergeCell ref="B18:B22"/>
    <mergeCell ref="B38:B42"/>
    <mergeCell ref="B28:B32"/>
    <mergeCell ref="B33:B37"/>
  </mergeCells>
  <printOptions horizontalCentered="1"/>
  <pageMargins left="0" right="0" top="0" bottom="0" header="0.1968503937007874" footer="0.118110236220472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</dc:creator>
  <cp:keywords/>
  <dc:description/>
  <cp:lastModifiedBy>fokin</cp:lastModifiedBy>
  <cp:lastPrinted>2015-03-16T06:35:19Z</cp:lastPrinted>
  <dcterms:created xsi:type="dcterms:W3CDTF">2015-03-16T06:27:02Z</dcterms:created>
  <dcterms:modified xsi:type="dcterms:W3CDTF">2015-03-16T06:35:22Z</dcterms:modified>
  <cp:category/>
  <cp:version/>
  <cp:contentType/>
  <cp:contentStatus/>
</cp:coreProperties>
</file>