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Master\общая папка\отдел балансов Долгая Немкин\Раскрытие информации\2019\19 г) об основных потребительских характеристиках\"/>
    </mc:Choice>
  </mc:AlternateContent>
  <bookViews>
    <workbookView xWindow="0" yWindow="0" windowWidth="19200" windowHeight="9780"/>
  </bookViews>
  <sheets>
    <sheet name="Баланс &quot;К-РАЭСК&quot;" sheetId="6" r:id="rId1"/>
    <sheet name="Баланс &quot;К-РАЭСК&quot; 1 полугодие" sheetId="8" r:id="rId2"/>
    <sheet name="Баланс &quot;К-РАЭСК&quot; 2 полугодие" sheetId="9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_xlnm.Print_Area" localSheetId="0">'Баланс "К-РАЭСК"'!$A$1:$K$72</definedName>
    <definedName name="_xlnm.Print_Area" localSheetId="1">'Баланс "К-РАЭСК" 1 полугодие'!$A$1:$K$72</definedName>
    <definedName name="_xlnm.Print_Area" localSheetId="2">'Баланс "К-РАЭСК" 2 полугодие'!$A$1:$K$72</definedName>
  </definedNames>
  <calcPr calcId="152511"/>
</workbook>
</file>

<file path=xl/calcChain.xml><?xml version="1.0" encoding="utf-8"?>
<calcChain xmlns="http://schemas.openxmlformats.org/spreadsheetml/2006/main">
  <c r="J56" i="9" l="1"/>
  <c r="J50" i="9"/>
  <c r="K35" i="9"/>
  <c r="K31" i="9" s="1"/>
  <c r="K30" i="9" s="1"/>
  <c r="K27" i="9" s="1"/>
  <c r="K26" i="9" s="1"/>
  <c r="K34" i="9"/>
  <c r="J34" i="9"/>
  <c r="K33" i="9"/>
  <c r="K32" i="9"/>
  <c r="J32" i="9"/>
  <c r="E13" i="9"/>
  <c r="J56" i="8"/>
  <c r="J50" i="8"/>
  <c r="J49" i="8" s="1"/>
  <c r="K35" i="8"/>
  <c r="K34" i="8"/>
  <c r="G34" i="8" s="1"/>
  <c r="E34" i="8" s="1"/>
  <c r="J34" i="8"/>
  <c r="K33" i="8"/>
  <c r="G33" i="8" s="1"/>
  <c r="E33" i="8" s="1"/>
  <c r="K32" i="8"/>
  <c r="J32" i="8"/>
  <c r="E13" i="8"/>
  <c r="E12" i="8" s="1"/>
  <c r="E11" i="8" s="1"/>
  <c r="J57" i="9"/>
  <c r="G57" i="9" s="1"/>
  <c r="E57" i="9" s="1"/>
  <c r="G56" i="9"/>
  <c r="E56" i="9" s="1"/>
  <c r="E63" i="9" s="1"/>
  <c r="G63" i="9" s="1"/>
  <c r="G55" i="9"/>
  <c r="E55" i="9"/>
  <c r="G50" i="9"/>
  <c r="K49" i="9"/>
  <c r="J49" i="9"/>
  <c r="I49" i="9"/>
  <c r="H49" i="9"/>
  <c r="F49" i="9"/>
  <c r="G48" i="9"/>
  <c r="E48" i="9"/>
  <c r="J47" i="9"/>
  <c r="G47" i="9" s="1"/>
  <c r="E47" i="9" s="1"/>
  <c r="G46" i="9"/>
  <c r="E46" i="9"/>
  <c r="K40" i="9"/>
  <c r="J40" i="9"/>
  <c r="I40" i="9"/>
  <c r="H40" i="9"/>
  <c r="G40" i="9"/>
  <c r="F40" i="9"/>
  <c r="E40" i="9"/>
  <c r="G35" i="9"/>
  <c r="E35" i="9" s="1"/>
  <c r="G34" i="9"/>
  <c r="E34" i="9" s="1"/>
  <c r="G33" i="9"/>
  <c r="E33" i="9" s="1"/>
  <c r="G32" i="9"/>
  <c r="E32" i="9" s="1"/>
  <c r="I31" i="9"/>
  <c r="I30" i="9" s="1"/>
  <c r="I27" i="9" s="1"/>
  <c r="I26" i="9" s="1"/>
  <c r="H31" i="9"/>
  <c r="F31" i="9"/>
  <c r="F30" i="9" s="1"/>
  <c r="F27" i="9" s="1"/>
  <c r="F26" i="9" s="1"/>
  <c r="H30" i="9"/>
  <c r="H27" i="9" s="1"/>
  <c r="H26" i="9" s="1"/>
  <c r="G29" i="9"/>
  <c r="E29" i="9" s="1"/>
  <c r="G28" i="9"/>
  <c r="E28" i="9"/>
  <c r="K23" i="9"/>
  <c r="J23" i="9"/>
  <c r="I23" i="9"/>
  <c r="H23" i="9"/>
  <c r="G23" i="9"/>
  <c r="F23" i="9"/>
  <c r="E23" i="9"/>
  <c r="K19" i="9"/>
  <c r="J19" i="9"/>
  <c r="I19" i="9"/>
  <c r="H19" i="9"/>
  <c r="G19" i="9"/>
  <c r="F19" i="9"/>
  <c r="E19" i="9"/>
  <c r="K16" i="9"/>
  <c r="J16" i="9"/>
  <c r="I16" i="9"/>
  <c r="H16" i="9"/>
  <c r="G16" i="9"/>
  <c r="F16" i="9"/>
  <c r="E16" i="9"/>
  <c r="H13" i="9"/>
  <c r="H12" i="9" s="1"/>
  <c r="H11" i="9" s="1"/>
  <c r="G13" i="9"/>
  <c r="G12" i="9" s="1"/>
  <c r="K12" i="9"/>
  <c r="K11" i="9" s="1"/>
  <c r="J12" i="9"/>
  <c r="J11" i="9" s="1"/>
  <c r="I12" i="9"/>
  <c r="I11" i="9" s="1"/>
  <c r="F12" i="9"/>
  <c r="F11" i="9" s="1"/>
  <c r="E12" i="9"/>
  <c r="E11" i="9" s="1"/>
  <c r="G57" i="8"/>
  <c r="E57" i="8" s="1"/>
  <c r="G56" i="8"/>
  <c r="E56" i="8" s="1"/>
  <c r="G55" i="8"/>
  <c r="E55" i="8" s="1"/>
  <c r="G50" i="8"/>
  <c r="K49" i="8"/>
  <c r="I49" i="8"/>
  <c r="H49" i="8"/>
  <c r="F49" i="8"/>
  <c r="G48" i="8"/>
  <c r="E48" i="8" s="1"/>
  <c r="G47" i="8"/>
  <c r="E47" i="8" s="1"/>
  <c r="G46" i="8"/>
  <c r="E46" i="8" s="1"/>
  <c r="K40" i="8"/>
  <c r="J40" i="8"/>
  <c r="I40" i="8"/>
  <c r="H40" i="8"/>
  <c r="G40" i="8"/>
  <c r="F40" i="8"/>
  <c r="E40" i="8"/>
  <c r="G35" i="8"/>
  <c r="E35" i="8" s="1"/>
  <c r="G32" i="8"/>
  <c r="J31" i="8"/>
  <c r="I31" i="8"/>
  <c r="H31" i="8"/>
  <c r="F31" i="8"/>
  <c r="J30" i="8"/>
  <c r="J27" i="8" s="1"/>
  <c r="I30" i="8"/>
  <c r="H30" i="8"/>
  <c r="F30" i="8"/>
  <c r="F27" i="8" s="1"/>
  <c r="F26" i="8" s="1"/>
  <c r="G29" i="8"/>
  <c r="E29" i="8" s="1"/>
  <c r="G28" i="8"/>
  <c r="E28" i="8" s="1"/>
  <c r="I27" i="8"/>
  <c r="I26" i="8" s="1"/>
  <c r="H27" i="8"/>
  <c r="H26" i="8"/>
  <c r="K23" i="8"/>
  <c r="J23" i="8"/>
  <c r="I23" i="8"/>
  <c r="H23" i="8"/>
  <c r="G23" i="8"/>
  <c r="F23" i="8"/>
  <c r="E23" i="8"/>
  <c r="K19" i="8"/>
  <c r="J19" i="8"/>
  <c r="I19" i="8"/>
  <c r="H19" i="8"/>
  <c r="G19" i="8"/>
  <c r="F19" i="8"/>
  <c r="E19" i="8"/>
  <c r="K16" i="8"/>
  <c r="J16" i="8"/>
  <c r="I16" i="8"/>
  <c r="H16" i="8"/>
  <c r="G16" i="8"/>
  <c r="F16" i="8"/>
  <c r="E16" i="8"/>
  <c r="H13" i="8"/>
  <c r="G13" i="8" s="1"/>
  <c r="G12" i="8" s="1"/>
  <c r="K12" i="8"/>
  <c r="K11" i="8" s="1"/>
  <c r="J12" i="8"/>
  <c r="I12" i="8"/>
  <c r="F12" i="8"/>
  <c r="F11" i="8" s="1"/>
  <c r="J11" i="8"/>
  <c r="I11" i="8"/>
  <c r="J26" i="8" l="1"/>
  <c r="K31" i="8"/>
  <c r="K30" i="8" s="1"/>
  <c r="K27" i="8" s="1"/>
  <c r="K26" i="8" s="1"/>
  <c r="G11" i="9"/>
  <c r="E31" i="9"/>
  <c r="E30" i="9" s="1"/>
  <c r="E27" i="9" s="1"/>
  <c r="E50" i="9"/>
  <c r="E49" i="9" s="1"/>
  <c r="G49" i="9"/>
  <c r="J31" i="9"/>
  <c r="J30" i="9" s="1"/>
  <c r="J27" i="9" s="1"/>
  <c r="J26" i="9" s="1"/>
  <c r="G31" i="9"/>
  <c r="G30" i="9" s="1"/>
  <c r="G27" i="9" s="1"/>
  <c r="G26" i="9" s="1"/>
  <c r="G31" i="8"/>
  <c r="G30" i="8" s="1"/>
  <c r="G27" i="8" s="1"/>
  <c r="G26" i="8" s="1"/>
  <c r="E32" i="8"/>
  <c r="E31" i="8" s="1"/>
  <c r="E30" i="8" s="1"/>
  <c r="E27" i="8" s="1"/>
  <c r="E63" i="8"/>
  <c r="G63" i="8" s="1"/>
  <c r="G49" i="8"/>
  <c r="E50" i="8"/>
  <c r="E49" i="8" s="1"/>
  <c r="H12" i="8"/>
  <c r="H11" i="8" s="1"/>
  <c r="G11" i="8" s="1"/>
  <c r="J57" i="6"/>
  <c r="J56" i="6"/>
  <c r="J50" i="6"/>
  <c r="J47" i="6"/>
  <c r="K35" i="6"/>
  <c r="K34" i="6"/>
  <c r="J34" i="6"/>
  <c r="K33" i="6"/>
  <c r="K32" i="6"/>
  <c r="J32" i="6"/>
  <c r="E13" i="6"/>
  <c r="E26" i="8" l="1"/>
  <c r="E62" i="8" s="1"/>
  <c r="G62" i="8" s="1"/>
  <c r="E26" i="9"/>
  <c r="E62" i="9" s="1"/>
  <c r="G62" i="9" s="1"/>
  <c r="G58" i="9"/>
  <c r="G58" i="8"/>
  <c r="G57" i="6"/>
  <c r="E57" i="6" s="1"/>
  <c r="G56" i="6"/>
  <c r="E56" i="6" s="1"/>
  <c r="G55" i="6"/>
  <c r="E55" i="6" s="1"/>
  <c r="G50" i="6"/>
  <c r="G49" i="6" s="1"/>
  <c r="K49" i="6"/>
  <c r="J49" i="6"/>
  <c r="I49" i="6"/>
  <c r="H49" i="6"/>
  <c r="F49" i="6"/>
  <c r="G48" i="6"/>
  <c r="E48" i="6" s="1"/>
  <c r="G47" i="6"/>
  <c r="E47" i="6" s="1"/>
  <c r="G46" i="6"/>
  <c r="E46" i="6" s="1"/>
  <c r="K40" i="6"/>
  <c r="J40" i="6"/>
  <c r="I40" i="6"/>
  <c r="H40" i="6"/>
  <c r="G40" i="6"/>
  <c r="F40" i="6"/>
  <c r="E40" i="6"/>
  <c r="G35" i="6"/>
  <c r="E35" i="6" s="1"/>
  <c r="G34" i="6"/>
  <c r="E34" i="6" s="1"/>
  <c r="G33" i="6"/>
  <c r="E33" i="6" s="1"/>
  <c r="G32" i="6"/>
  <c r="E32" i="6" s="1"/>
  <c r="K31" i="6"/>
  <c r="K30" i="6" s="1"/>
  <c r="K27" i="6" s="1"/>
  <c r="J31" i="6"/>
  <c r="J30" i="6" s="1"/>
  <c r="J27" i="6" s="1"/>
  <c r="I31" i="6"/>
  <c r="I30" i="6" s="1"/>
  <c r="I27" i="6" s="1"/>
  <c r="H31" i="6"/>
  <c r="H30" i="6" s="1"/>
  <c r="H27" i="6" s="1"/>
  <c r="F31" i="6"/>
  <c r="F30" i="6"/>
  <c r="F27" i="6" s="1"/>
  <c r="F26" i="6" s="1"/>
  <c r="G29" i="6"/>
  <c r="E29" i="6" s="1"/>
  <c r="G28" i="6"/>
  <c r="E28" i="6" s="1"/>
  <c r="K23" i="6"/>
  <c r="J23" i="6"/>
  <c r="I23" i="6"/>
  <c r="H23" i="6"/>
  <c r="G23" i="6"/>
  <c r="F23" i="6"/>
  <c r="E23" i="6"/>
  <c r="K19" i="6"/>
  <c r="J19" i="6"/>
  <c r="I19" i="6"/>
  <c r="H19" i="6"/>
  <c r="G19" i="6"/>
  <c r="F19" i="6"/>
  <c r="E19" i="6"/>
  <c r="K16" i="6"/>
  <c r="J16" i="6"/>
  <c r="I16" i="6"/>
  <c r="H16" i="6"/>
  <c r="G16" i="6"/>
  <c r="F16" i="6"/>
  <c r="E16" i="6"/>
  <c r="H13" i="6"/>
  <c r="G13" i="6" s="1"/>
  <c r="G12" i="6" s="1"/>
  <c r="K12" i="6"/>
  <c r="J12" i="6"/>
  <c r="I12" i="6"/>
  <c r="I11" i="6" s="1"/>
  <c r="F12" i="6"/>
  <c r="F11" i="6" s="1"/>
  <c r="E12" i="6"/>
  <c r="G60" i="9" l="1"/>
  <c r="E58" i="9"/>
  <c r="G59" i="9"/>
  <c r="E59" i="9" s="1"/>
  <c r="E58" i="8"/>
  <c r="G59" i="8"/>
  <c r="E59" i="8" s="1"/>
  <c r="G60" i="8"/>
  <c r="I26" i="6"/>
  <c r="E63" i="6"/>
  <c r="G63" i="6" s="1"/>
  <c r="J11" i="6"/>
  <c r="K26" i="6"/>
  <c r="E11" i="6"/>
  <c r="K11" i="6"/>
  <c r="H26" i="6"/>
  <c r="E50" i="6"/>
  <c r="E49" i="6" s="1"/>
  <c r="H12" i="6"/>
  <c r="H11" i="6" s="1"/>
  <c r="G31" i="6"/>
  <c r="G30" i="6" s="1"/>
  <c r="E31" i="6"/>
  <c r="E30" i="6" s="1"/>
  <c r="E27" i="6" s="1"/>
  <c r="J26" i="6"/>
  <c r="E60" i="9" l="1"/>
  <c r="G61" i="9"/>
  <c r="E61" i="9" s="1"/>
  <c r="E60" i="8"/>
  <c r="G61" i="8"/>
  <c r="E61" i="8" s="1"/>
  <c r="E26" i="6"/>
  <c r="E62" i="6" s="1"/>
  <c r="G62" i="6" s="1"/>
  <c r="G27" i="6"/>
  <c r="G26" i="6" s="1"/>
  <c r="G11" i="6"/>
  <c r="G58" i="6" l="1"/>
  <c r="E58" i="6" s="1"/>
  <c r="G59" i="6" l="1"/>
  <c r="E59" i="6" s="1"/>
  <c r="G60" i="6"/>
  <c r="G61" i="6" s="1"/>
  <c r="E61" i="6" s="1"/>
  <c r="E60" i="6" l="1"/>
</calcChain>
</file>

<file path=xl/sharedStrings.xml><?xml version="1.0" encoding="utf-8"?>
<sst xmlns="http://schemas.openxmlformats.org/spreadsheetml/2006/main" count="534" uniqueCount="117">
  <si>
    <t>Показатели</t>
  </si>
  <si>
    <t>Ед.           измер.</t>
  </si>
  <si>
    <t>Факт</t>
  </si>
  <si>
    <t>По приборам учёта по ОС</t>
  </si>
  <si>
    <t xml:space="preserve">Без приборов учёта </t>
  </si>
  <si>
    <t>Всего</t>
  </si>
  <si>
    <t>ВН</t>
  </si>
  <si>
    <t>СН1</t>
  </si>
  <si>
    <t>СН2</t>
  </si>
  <si>
    <t>НН</t>
  </si>
  <si>
    <t>кВт.ч</t>
  </si>
  <si>
    <t>ВСЕГО отпущено в сеть Исполнителя из сети МОЭСК (1.1.1.+1.1.2.+.1.1.3.)</t>
  </si>
  <si>
    <t>1.1.1.</t>
  </si>
  <si>
    <t>1.1.2.</t>
  </si>
  <si>
    <t>Отпущено в сеть Исполнителя из сетей МОЭСК по________________ филиалу</t>
  </si>
  <si>
    <t>1.1.3.</t>
  </si>
  <si>
    <t>ВСЕГО отпущено  в сеть Исполнителя из сети МП МЭС филиала ОАО "ФСК ЕЭС" (1.2.1+1.2.2)</t>
  </si>
  <si>
    <t>1.2.1.</t>
  </si>
  <si>
    <t>Отпущено в сеть Исполнителя из сети  МП МЭС филиала ОАО "ФСК ЕЭС"</t>
  </si>
  <si>
    <t>Отпущено в сеть Исполнителя  из сети МП МЭС филиала ОАО "ФСК ЕЭС" через сеть ТСО-потребителя (или потребителя)</t>
  </si>
  <si>
    <t>ВСЕГО отпущено в сеть Исполнителя от Генерирующих компаний (ТЭЦ, ГЭС,ГРЭС) (1.3.1.+1.3.2.+1.3.3.)</t>
  </si>
  <si>
    <t>1.3.3.</t>
  </si>
  <si>
    <t>Отпущено всего в сеть Исполнителя из других сетей (п.1.4.1+1.4.2.)</t>
  </si>
  <si>
    <t>1.4.1.</t>
  </si>
  <si>
    <t>1.4.2.</t>
  </si>
  <si>
    <t>Отпущено в сеть Исполнителя от прочих субъектов</t>
  </si>
  <si>
    <t>2.</t>
  </si>
  <si>
    <t>ВСЕГО полезный отпуск : (п.2.1.+2.5.+2.6.+2.7.)</t>
  </si>
  <si>
    <t>2.1.</t>
  </si>
  <si>
    <t>Потребителям Заказчика ( в том числе:  п.2.2.+2.3+.2.4.)</t>
  </si>
  <si>
    <t>2.2.</t>
  </si>
  <si>
    <t>2.2.1.</t>
  </si>
  <si>
    <t>В.т.ч. Собственное потребление Исполнителя</t>
  </si>
  <si>
    <t>2.3.</t>
  </si>
  <si>
    <t>2.3.1.</t>
  </si>
  <si>
    <t>2.3.1.1.</t>
  </si>
  <si>
    <t>2.3.1.2.</t>
  </si>
  <si>
    <t>2.3.1.3.</t>
  </si>
  <si>
    <t>В.т.ч.Собственное потребление Исполнителя</t>
  </si>
  <si>
    <t>2.3.2.</t>
  </si>
  <si>
    <t>2.3.2.1.</t>
  </si>
  <si>
    <t>2.3.2.2.</t>
  </si>
  <si>
    <t>2.3.2.3.</t>
  </si>
  <si>
    <t>2.3.2.4.</t>
  </si>
  <si>
    <t>2.3.3.</t>
  </si>
  <si>
    <t>2.3.4.</t>
  </si>
  <si>
    <t>Потребителям, обслуживаемым ООРП</t>
  </si>
  <si>
    <t>Потребителям, обслуживаемым ОКП</t>
  </si>
  <si>
    <t>2.5.</t>
  </si>
  <si>
    <t>2.5.1.</t>
  </si>
  <si>
    <t>2.5.2.</t>
  </si>
  <si>
    <t>Транзит в  _________________________  сеть</t>
  </si>
  <si>
    <t>2.6.</t>
  </si>
  <si>
    <t>2.7.</t>
  </si>
  <si>
    <t>Потери в сетях факт:</t>
  </si>
  <si>
    <t>(п.1. - п.2.)</t>
  </si>
  <si>
    <t>(п.3/п.1)*100</t>
  </si>
  <si>
    <t>%</t>
  </si>
  <si>
    <t>2.5.3.</t>
  </si>
  <si>
    <t>2.5.4.</t>
  </si>
  <si>
    <t>2.4.</t>
  </si>
  <si>
    <t>Приложение № Р7</t>
  </si>
  <si>
    <t>к Регламенту снятия показаний</t>
  </si>
  <si>
    <t>приборов и средств учета</t>
  </si>
  <si>
    <t>Отпущено в сеть Исполнителя от Генерирующих компаний (ТЭЦ, ГЭС,ГРЭС)</t>
  </si>
  <si>
    <t>Отпущено в сеть Исполнителя от Генерирующих компаний (ТЭЦ, ГЭС,ГРЭС) через сеть потребителя</t>
  </si>
  <si>
    <t>Отпущено в сеть Исполнителя из смежных сетей ТСО</t>
  </si>
  <si>
    <t>Потребителям других энергосбытовых организаций (Не абоненты Потребителя)</t>
  </si>
  <si>
    <t>1.2.2.</t>
  </si>
  <si>
    <t>1.3.1.</t>
  </si>
  <si>
    <t>1.3.2.</t>
  </si>
  <si>
    <t>1.</t>
  </si>
  <si>
    <t>1.1.</t>
  </si>
  <si>
    <t>1.2.</t>
  </si>
  <si>
    <t>1.3.</t>
  </si>
  <si>
    <t>1.4.</t>
  </si>
  <si>
    <t>3.</t>
  </si>
  <si>
    <t>4.</t>
  </si>
  <si>
    <t>Отпущено в сеть Исполнителя  (п.1.1+ п.1.2 +п.1.3.+ п.1.4.); в том числе</t>
  </si>
  <si>
    <t>№ пп</t>
  </si>
  <si>
    <t>Московская обл.</t>
  </si>
  <si>
    <t>ВСЕГО потребителям, обслуживаемым отделениями ТО ( п.2.3.1.1.+2.3.1.2.+2.3.1.3.+2.3.1.4.+2.3.1.5.+2.3.1.6.)</t>
  </si>
  <si>
    <t xml:space="preserve">Потребителям обслуживаемым подрядными организациями </t>
  </si>
  <si>
    <t>Потребителям, обслуживаемым отделениями Заказчика (п.2.3.1+2.3.2.+2.3.3+ 2.3.4.)</t>
  </si>
  <si>
    <t>Потребителям, обслуживаемым отделениями Заказчика _____________________ МО</t>
  </si>
  <si>
    <t>Потребителям, обслуживаемым отделениями заказчика________________ТО</t>
  </si>
  <si>
    <t>2.3.1.4.</t>
  </si>
  <si>
    <t>2.3.2.5.</t>
  </si>
  <si>
    <t>2.3.1.5.</t>
  </si>
  <si>
    <t>2.3.1.6.</t>
  </si>
  <si>
    <t>2.3.1.7.</t>
  </si>
  <si>
    <t>2.5.5.</t>
  </si>
  <si>
    <t xml:space="preserve"> ВСЕГО потребителям, обслуживаемым МО  (п.2.3.2.1.+2.3.2.2.+2.3.2.3.+2.3.2.4.)</t>
  </si>
  <si>
    <t>ВСЕГО транзит (п.2.5.1.+2.5.2.+2.5.3.+2.5.4.+2.5.5.)</t>
  </si>
  <si>
    <t>Объем э/э для оплаты по договору по передаче э/э № 441/17-1011 от 07.04.2006</t>
  </si>
  <si>
    <t>Объем э/э для оплаты по договору по передаче э/э № ДСК-2014 от 23.05.2014</t>
  </si>
  <si>
    <t>АО "К-РАЭСК"</t>
  </si>
  <si>
    <t>Собственные нужды ПАО "Мосэнергосбыт"</t>
  </si>
  <si>
    <t>Отпущено в сеть Исполнителя  из сетей ПАО "МОЭСК" через сеть ТСО-потребителя (или потребителя)</t>
  </si>
  <si>
    <t>5.</t>
  </si>
  <si>
    <t>6.</t>
  </si>
  <si>
    <t>Потери в сетях к оплате:</t>
  </si>
  <si>
    <t>7</t>
  </si>
  <si>
    <t>8</t>
  </si>
  <si>
    <t>Потребителям Заказчика по договору купли продажи ООО "РегионЭнергоКонтракт"</t>
  </si>
  <si>
    <t>2.8.</t>
  </si>
  <si>
    <t>Потребителям Заказчика по договору купли продажи ООО "ЕЭС-Гарант"</t>
  </si>
  <si>
    <r>
      <t xml:space="preserve">Отпущено в сеть Исполнителя из сетей МОЭСК по </t>
    </r>
    <r>
      <rPr>
        <b/>
        <sz val="11"/>
        <rFont val="Times New Roman"/>
        <family val="1"/>
        <charset val="204"/>
      </rPr>
      <t>Северному филиалу</t>
    </r>
  </si>
  <si>
    <r>
      <t xml:space="preserve">Потребителям, обслуживаемым отделениями заказчика </t>
    </r>
    <r>
      <rPr>
        <b/>
        <sz val="12"/>
        <rFont val="Times New Roman"/>
        <family val="1"/>
        <charset val="204"/>
      </rPr>
      <t>Зеленоградское ТО</t>
    </r>
  </si>
  <si>
    <r>
      <t xml:space="preserve">Потребителям, обслуживаемым отделениями заказчика </t>
    </r>
    <r>
      <rPr>
        <b/>
        <sz val="12"/>
        <rFont val="Times New Roman"/>
        <family val="1"/>
        <charset val="204"/>
      </rPr>
      <t>Восточное ТО</t>
    </r>
  </si>
  <si>
    <r>
      <t xml:space="preserve">Потребителям, обслуживаемым отделениями заказчика </t>
    </r>
    <r>
      <rPr>
        <b/>
        <sz val="12"/>
        <rFont val="Times New Roman"/>
        <family val="1"/>
        <charset val="204"/>
      </rPr>
      <t>Подольское ТО</t>
    </r>
  </si>
  <si>
    <r>
      <t xml:space="preserve">Потребителям, обслуживаемым отделениями заказчика </t>
    </r>
    <r>
      <rPr>
        <b/>
        <sz val="12"/>
        <rFont val="Times New Roman"/>
        <family val="1"/>
        <charset val="204"/>
      </rPr>
      <t>Дмитровское ТО</t>
    </r>
  </si>
  <si>
    <r>
      <t xml:space="preserve">Транзит в  </t>
    </r>
    <r>
      <rPr>
        <b/>
        <sz val="12"/>
        <rFont val="Times New Roman"/>
        <family val="1"/>
        <charset val="204"/>
      </rPr>
      <t>ПАО "МОЭСК"</t>
    </r>
    <r>
      <rPr>
        <sz val="12"/>
        <rFont val="Times New Roman"/>
        <family val="1"/>
        <charset val="204"/>
      </rPr>
      <t xml:space="preserve"> сеть</t>
    </r>
  </si>
  <si>
    <t>Баланс электроэнергии за 2018 год</t>
  </si>
  <si>
    <t>актуализировано 06.02.2019</t>
  </si>
  <si>
    <t>Баланс электроэнергии за 2018 год 1 полугодие</t>
  </si>
  <si>
    <t>Баланс электроэнергии за 2018 год 2 полугодие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</si>
</sst>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$&quot;* #,##0.00_);_(&quot;$&quot;* \(#,##0.00\);_(&quot;$&quot;* &quot;-&quot;??_);_(@_)"/>
    <numFmt numFmtId="165" formatCode="_(* #,##0.00_);_(* \(#,##0.00\);_(* &quot;-&quot;??_);_(@_)"/>
  </numFmts>
  <fonts count="29" x14ac:knownFonts="1">
    <font>
      <sz val="10"/>
      <name val="Arial"/>
    </font>
    <font>
      <sz val="10"/>
      <name val="Arial"/>
      <family val="2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sz val="14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b/>
      <sz val="16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"/>
      <family val="2"/>
      <charset val="204"/>
    </font>
    <font>
      <b/>
      <sz val="10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7"/>
      <name val="Times New Roman"/>
      <family val="1"/>
      <charset val="204"/>
    </font>
    <font>
      <sz val="17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color rgb="FFFF0000"/>
      <name val="Arial"/>
      <family val="2"/>
      <charset val="204"/>
    </font>
    <font>
      <b/>
      <sz val="18"/>
      <color rgb="FFFF0000"/>
      <name val="Arial"/>
      <family val="2"/>
      <charset val="204"/>
    </font>
    <font>
      <sz val="18"/>
      <name val="Arial"/>
      <family val="2"/>
      <charset val="204"/>
    </font>
    <font>
      <b/>
      <u/>
      <sz val="18"/>
      <name val="Times New Roman"/>
      <family val="1"/>
      <charset val="204"/>
    </font>
    <font>
      <b/>
      <sz val="24"/>
      <color rgb="FFFF0000"/>
      <name val="Arial"/>
      <family val="2"/>
      <charset val="204"/>
    </font>
    <font>
      <b/>
      <sz val="16"/>
      <name val="Times New Roman"/>
      <family val="1"/>
      <charset val="204"/>
    </font>
    <font>
      <sz val="18"/>
      <color rgb="FFFF0000"/>
      <name val="Times New Roman"/>
      <family val="1"/>
      <charset val="204"/>
    </font>
    <font>
      <sz val="22"/>
      <name val="Arial"/>
      <family val="2"/>
      <charset val="204"/>
    </font>
    <font>
      <sz val="11"/>
      <name val="Times New Roman"/>
      <family val="1"/>
      <charset val="204"/>
    </font>
    <font>
      <sz val="16"/>
      <name val="Arial"/>
      <family val="2"/>
      <charset val="204"/>
    </font>
    <font>
      <sz val="1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165" fontId="1" fillId="0" borderId="0" applyFont="0" applyFill="0" applyBorder="0" applyAlignment="0" applyProtection="0"/>
  </cellStyleXfs>
  <cellXfs count="121">
    <xf numFmtId="0" fontId="0" fillId="0" borderId="0" xfId="0"/>
    <xf numFmtId="49" fontId="9" fillId="0" borderId="5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49" fontId="11" fillId="0" borderId="5" xfId="0" applyNumberFormat="1" applyFont="1" applyFill="1" applyBorder="1" applyAlignment="1">
      <alignment horizontal="center" vertical="center" wrapText="1"/>
    </xf>
    <xf numFmtId="3" fontId="15" fillId="0" borderId="7" xfId="0" applyNumberFormat="1" applyFont="1" applyFill="1" applyBorder="1" applyAlignment="1">
      <alignment horizontal="center" vertical="center" wrapText="1"/>
    </xf>
    <xf numFmtId="3" fontId="16" fillId="0" borderId="7" xfId="0" applyNumberFormat="1" applyFont="1" applyFill="1" applyBorder="1" applyAlignment="1">
      <alignment horizontal="center" vertical="center" wrapText="1"/>
    </xf>
    <xf numFmtId="3" fontId="15" fillId="0" borderId="7" xfId="3" applyNumberFormat="1" applyFont="1" applyFill="1" applyBorder="1" applyAlignment="1">
      <alignment horizontal="center" vertical="center" wrapText="1"/>
    </xf>
    <xf numFmtId="4" fontId="15" fillId="0" borderId="7" xfId="0" applyNumberFormat="1" applyFont="1" applyFill="1" applyBorder="1" applyAlignment="1">
      <alignment horizontal="center" vertical="center" wrapText="1"/>
    </xf>
    <xf numFmtId="3" fontId="15" fillId="0" borderId="18" xfId="0" applyNumberFormat="1" applyFont="1" applyFill="1" applyBorder="1" applyAlignment="1">
      <alignment horizontal="center" vertical="center" wrapText="1"/>
    </xf>
    <xf numFmtId="3" fontId="6" fillId="0" borderId="7" xfId="0" applyNumberFormat="1" applyFont="1" applyFill="1" applyBorder="1" applyAlignment="1">
      <alignment horizontal="center" vertical="center" wrapText="1"/>
    </xf>
    <xf numFmtId="3" fontId="7" fillId="0" borderId="7" xfId="0" applyNumberFormat="1" applyFont="1" applyFill="1" applyBorder="1" applyAlignment="1">
      <alignment horizontal="center" vertical="center" wrapText="1"/>
    </xf>
    <xf numFmtId="3" fontId="6" fillId="0" borderId="7" xfId="3" applyNumberFormat="1" applyFont="1" applyFill="1" applyBorder="1" applyAlignment="1">
      <alignment horizontal="center" vertical="center" wrapText="1"/>
    </xf>
    <xf numFmtId="4" fontId="6" fillId="0" borderId="7" xfId="0" applyNumberFormat="1" applyFont="1" applyFill="1" applyBorder="1" applyAlignment="1">
      <alignment horizontal="center" vertical="center" wrapText="1"/>
    </xf>
    <xf numFmtId="3" fontId="6" fillId="0" borderId="18" xfId="0" applyNumberFormat="1" applyFont="1" applyFill="1" applyBorder="1" applyAlignment="1">
      <alignment horizontal="center" vertical="center" wrapText="1"/>
    </xf>
    <xf numFmtId="3" fontId="6" fillId="0" borderId="8" xfId="0" applyNumberFormat="1" applyFont="1" applyFill="1" applyBorder="1" applyAlignment="1">
      <alignment horizontal="center" vertical="center" wrapText="1"/>
    </xf>
    <xf numFmtId="3" fontId="7" fillId="0" borderId="8" xfId="0" applyNumberFormat="1" applyFont="1" applyFill="1" applyBorder="1" applyAlignment="1">
      <alignment horizontal="center" vertical="center" wrapText="1"/>
    </xf>
    <xf numFmtId="3" fontId="6" fillId="0" borderId="8" xfId="3" applyNumberFormat="1" applyFont="1" applyFill="1" applyBorder="1" applyAlignment="1">
      <alignment horizontal="center" vertical="center" wrapText="1"/>
    </xf>
    <xf numFmtId="3" fontId="6" fillId="0" borderId="19" xfId="0" applyNumberFormat="1" applyFont="1" applyFill="1" applyBorder="1" applyAlignment="1">
      <alignment horizontal="center" vertical="center" wrapText="1"/>
    </xf>
    <xf numFmtId="0" fontId="3" fillId="0" borderId="0" xfId="0" applyFont="1" applyFill="1"/>
    <xf numFmtId="3" fontId="15" fillId="0" borderId="23" xfId="0" applyNumberFormat="1" applyFont="1" applyFill="1" applyBorder="1" applyAlignment="1">
      <alignment horizontal="center" vertical="center" wrapText="1"/>
    </xf>
    <xf numFmtId="3" fontId="6" fillId="0" borderId="23" xfId="0" applyNumberFormat="1" applyFont="1" applyFill="1" applyBorder="1" applyAlignment="1">
      <alignment horizontal="center" vertical="center" wrapText="1"/>
    </xf>
    <xf numFmtId="3" fontId="6" fillId="0" borderId="24" xfId="0" applyNumberFormat="1" applyFont="1" applyFill="1" applyBorder="1" applyAlignment="1">
      <alignment horizontal="center" vertical="center" wrapText="1"/>
    </xf>
    <xf numFmtId="3" fontId="6" fillId="0" borderId="25" xfId="0" applyNumberFormat="1" applyFont="1" applyFill="1" applyBorder="1" applyAlignment="1">
      <alignment horizontal="center" vertical="center" wrapText="1"/>
    </xf>
    <xf numFmtId="3" fontId="6" fillId="0" borderId="6" xfId="0" applyNumberFormat="1" applyFont="1" applyFill="1" applyBorder="1" applyAlignment="1">
      <alignment horizontal="center" vertical="center" wrapText="1"/>
    </xf>
    <xf numFmtId="3" fontId="7" fillId="0" borderId="6" xfId="0" applyNumberFormat="1" applyFont="1" applyFill="1" applyBorder="1" applyAlignment="1">
      <alignment horizontal="center" vertical="center" wrapText="1"/>
    </xf>
    <xf numFmtId="3" fontId="6" fillId="0" borderId="6" xfId="3" applyNumberFormat="1" applyFont="1" applyFill="1" applyBorder="1" applyAlignment="1">
      <alignment horizontal="center" vertical="center" wrapText="1"/>
    </xf>
    <xf numFmtId="4" fontId="6" fillId="0" borderId="6" xfId="0" applyNumberFormat="1" applyFont="1" applyFill="1" applyBorder="1" applyAlignment="1">
      <alignment horizontal="center" vertical="center" wrapText="1"/>
    </xf>
    <xf numFmtId="3" fontId="6" fillId="0" borderId="17" xfId="0" applyNumberFormat="1" applyFont="1" applyFill="1" applyBorder="1" applyAlignment="1">
      <alignment horizontal="center" vertical="center" wrapText="1"/>
    </xf>
    <xf numFmtId="49" fontId="11" fillId="0" borderId="13" xfId="0" applyNumberFormat="1" applyFont="1" applyFill="1" applyBorder="1" applyAlignment="1">
      <alignment horizontal="center" vertical="center" wrapText="1"/>
    </xf>
    <xf numFmtId="0" fontId="11" fillId="0" borderId="26" xfId="0" applyNumberFormat="1" applyFont="1" applyFill="1" applyBorder="1" applyAlignment="1">
      <alignment horizontal="center" vertical="center" wrapText="1"/>
    </xf>
    <xf numFmtId="0" fontId="11" fillId="0" borderId="21" xfId="0" applyNumberFormat="1" applyFont="1" applyFill="1" applyBorder="1" applyAlignment="1">
      <alignment horizontal="center" vertical="center" wrapText="1"/>
    </xf>
    <xf numFmtId="0" fontId="9" fillId="0" borderId="21" xfId="0" applyNumberFormat="1" applyFont="1" applyFill="1" applyBorder="1" applyAlignment="1">
      <alignment horizontal="center" vertical="center" wrapText="1"/>
    </xf>
    <xf numFmtId="0" fontId="11" fillId="0" borderId="12" xfId="0" applyNumberFormat="1" applyFont="1" applyFill="1" applyBorder="1" applyAlignment="1">
      <alignment horizontal="center" vertical="center" wrapText="1"/>
    </xf>
    <xf numFmtId="0" fontId="9" fillId="0" borderId="22" xfId="0" applyNumberFormat="1" applyFont="1" applyFill="1" applyBorder="1" applyAlignment="1">
      <alignment horizontal="center" vertical="center" wrapText="1"/>
    </xf>
    <xf numFmtId="49" fontId="11" fillId="0" borderId="21" xfId="0" applyNumberFormat="1" applyFont="1" applyFill="1" applyBorder="1" applyAlignment="1">
      <alignment horizontal="center" vertical="center" wrapText="1"/>
    </xf>
    <xf numFmtId="49" fontId="11" fillId="0" borderId="22" xfId="0" applyNumberFormat="1" applyFont="1" applyFill="1" applyBorder="1" applyAlignment="1">
      <alignment horizontal="center" vertical="center" wrapText="1"/>
    </xf>
    <xf numFmtId="0" fontId="13" fillId="0" borderId="8" xfId="0" applyNumberFormat="1" applyFont="1" applyFill="1" applyBorder="1" applyAlignment="1">
      <alignment horizontal="left" vertical="center" wrapText="1"/>
    </xf>
    <xf numFmtId="0" fontId="4" fillId="0" borderId="0" xfId="0" applyFont="1" applyFill="1"/>
    <xf numFmtId="3" fontId="7" fillId="0" borderId="6" xfId="3" applyNumberFormat="1" applyFont="1" applyFill="1" applyBorder="1" applyAlignment="1">
      <alignment horizontal="center" vertical="center" wrapText="1"/>
    </xf>
    <xf numFmtId="0" fontId="9" fillId="0" borderId="0" xfId="0" applyFont="1" applyFill="1"/>
    <xf numFmtId="0" fontId="12" fillId="0" borderId="0" xfId="0" applyFont="1" applyFill="1"/>
    <xf numFmtId="0" fontId="8" fillId="0" borderId="32" xfId="0" applyFont="1" applyFill="1" applyBorder="1" applyAlignment="1">
      <alignment vertical="center" wrapText="1" shrinkToFit="1"/>
    </xf>
    <xf numFmtId="0" fontId="8" fillId="0" borderId="0" xfId="0" applyFont="1" applyFill="1" applyAlignment="1">
      <alignment vertical="center" wrapText="1" shrinkToFit="1"/>
    </xf>
    <xf numFmtId="3" fontId="12" fillId="0" borderId="0" xfId="0" applyNumberFormat="1" applyFont="1" applyFill="1"/>
    <xf numFmtId="0" fontId="14" fillId="0" borderId="0" xfId="0" applyFont="1" applyFill="1"/>
    <xf numFmtId="0" fontId="5" fillId="0" borderId="0" xfId="0" applyFont="1" applyFill="1"/>
    <xf numFmtId="0" fontId="5" fillId="0" borderId="0" xfId="0" applyFont="1" applyFill="1" applyAlignment="1">
      <alignment horizontal="center"/>
    </xf>
    <xf numFmtId="0" fontId="10" fillId="0" borderId="0" xfId="0" applyFont="1" applyFill="1"/>
    <xf numFmtId="3" fontId="10" fillId="0" borderId="0" xfId="0" applyNumberFormat="1" applyFont="1" applyFill="1"/>
    <xf numFmtId="0" fontId="3" fillId="0" borderId="0" xfId="0" applyFont="1" applyFill="1" applyAlignment="1"/>
    <xf numFmtId="0" fontId="5" fillId="0" borderId="0" xfId="0" applyFont="1" applyFill="1" applyAlignment="1"/>
    <xf numFmtId="49" fontId="11" fillId="0" borderId="26" xfId="0" applyNumberFormat="1" applyFont="1" applyFill="1" applyBorder="1" applyAlignment="1">
      <alignment horizontal="center" vertical="center" wrapText="1"/>
    </xf>
    <xf numFmtId="0" fontId="18" fillId="0" borderId="0" xfId="0" applyFont="1" applyFill="1"/>
    <xf numFmtId="0" fontId="19" fillId="0" borderId="0" xfId="0" applyFont="1" applyFill="1"/>
    <xf numFmtId="3" fontId="20" fillId="0" borderId="0" xfId="0" applyNumberFormat="1" applyFont="1" applyFill="1"/>
    <xf numFmtId="49" fontId="11" fillId="0" borderId="33" xfId="0" applyNumberFormat="1" applyFont="1" applyFill="1" applyBorder="1" applyAlignment="1">
      <alignment horizontal="center" vertical="center" wrapText="1"/>
    </xf>
    <xf numFmtId="0" fontId="6" fillId="0" borderId="0" xfId="0" applyFont="1" applyFill="1"/>
    <xf numFmtId="0" fontId="21" fillId="0" borderId="0" xfId="0" applyFont="1" applyFill="1"/>
    <xf numFmtId="0" fontId="22" fillId="0" borderId="0" xfId="0" applyFont="1" applyFill="1"/>
    <xf numFmtId="0" fontId="23" fillId="0" borderId="0" xfId="0" applyFont="1" applyFill="1"/>
    <xf numFmtId="0" fontId="3" fillId="0" borderId="0" xfId="2" applyFont="1" applyFill="1" applyBorder="1" applyAlignment="1">
      <alignment horizontal="center" vertical="center"/>
    </xf>
    <xf numFmtId="0" fontId="13" fillId="0" borderId="0" xfId="0" applyFont="1" applyFill="1"/>
    <xf numFmtId="3" fontId="12" fillId="2" borderId="0" xfId="0" applyNumberFormat="1" applyFont="1" applyFill="1"/>
    <xf numFmtId="0" fontId="25" fillId="0" borderId="0" xfId="0" applyFont="1" applyFill="1"/>
    <xf numFmtId="3" fontId="24" fillId="2" borderId="0" xfId="0" applyNumberFormat="1" applyFont="1" applyFill="1" applyBorder="1" applyAlignment="1">
      <alignment horizontal="center" vertical="center" wrapText="1"/>
    </xf>
    <xf numFmtId="0" fontId="12" fillId="2" borderId="0" xfId="0" applyFont="1" applyFill="1"/>
    <xf numFmtId="3" fontId="27" fillId="2" borderId="0" xfId="0" applyNumberFormat="1" applyFont="1" applyFill="1"/>
    <xf numFmtId="49" fontId="11" fillId="0" borderId="0" xfId="0" applyNumberFormat="1" applyFont="1" applyFill="1" applyBorder="1" applyAlignment="1">
      <alignment horizontal="left" vertical="center"/>
    </xf>
    <xf numFmtId="0" fontId="3" fillId="0" borderId="0" xfId="2" applyFont="1" applyFill="1" applyBorder="1" applyAlignment="1">
      <alignment horizontal="center" vertical="center"/>
    </xf>
    <xf numFmtId="0" fontId="3" fillId="0" borderId="0" xfId="2" applyFont="1" applyFill="1" applyBorder="1" applyAlignment="1">
      <alignment horizontal="center" vertical="center"/>
    </xf>
    <xf numFmtId="0" fontId="11" fillId="0" borderId="4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/>
    </xf>
    <xf numFmtId="0" fontId="10" fillId="0" borderId="5" xfId="0" applyNumberFormat="1" applyFont="1" applyFill="1" applyBorder="1" applyAlignment="1">
      <alignment horizontal="left" vertical="center" wrapText="1"/>
    </xf>
    <xf numFmtId="0" fontId="10" fillId="0" borderId="14" xfId="0" applyFont="1" applyFill="1" applyBorder="1" applyAlignment="1">
      <alignment vertical="center" wrapText="1"/>
    </xf>
    <xf numFmtId="0" fontId="13" fillId="0" borderId="14" xfId="0" applyNumberFormat="1" applyFont="1" applyFill="1" applyBorder="1" applyAlignment="1">
      <alignment horizontal="left" vertical="center" wrapText="1"/>
    </xf>
    <xf numFmtId="164" fontId="17" fillId="0" borderId="14" xfId="1" applyFont="1" applyFill="1" applyBorder="1" applyAlignment="1">
      <alignment horizontal="left" vertical="center" wrapText="1"/>
    </xf>
    <xf numFmtId="49" fontId="17" fillId="0" borderId="25" xfId="0" applyNumberFormat="1" applyFont="1" applyFill="1" applyBorder="1" applyAlignment="1">
      <alignment horizontal="left" vertical="center" wrapText="1"/>
    </xf>
    <xf numFmtId="49" fontId="17" fillId="0" borderId="24" xfId="0" applyNumberFormat="1" applyFont="1" applyFill="1" applyBorder="1" applyAlignment="1">
      <alignment horizontal="left" vertical="center" wrapText="1"/>
    </xf>
    <xf numFmtId="0" fontId="17" fillId="0" borderId="6" xfId="0" applyNumberFormat="1" applyFont="1" applyFill="1" applyBorder="1" applyAlignment="1">
      <alignment horizontal="left" vertical="center" wrapText="1"/>
    </xf>
    <xf numFmtId="0" fontId="17" fillId="0" borderId="6" xfId="0" applyFont="1" applyFill="1" applyBorder="1" applyAlignment="1">
      <alignment vertical="center" wrapText="1"/>
    </xf>
    <xf numFmtId="49" fontId="17" fillId="0" borderId="17" xfId="0" applyNumberFormat="1" applyFont="1" applyFill="1" applyBorder="1" applyAlignment="1">
      <alignment horizontal="left" vertical="center" wrapText="1"/>
    </xf>
    <xf numFmtId="49" fontId="17" fillId="0" borderId="19" xfId="0" applyNumberFormat="1" applyFont="1" applyFill="1" applyBorder="1" applyAlignment="1">
      <alignment horizontal="left" vertical="center" wrapText="1"/>
    </xf>
    <xf numFmtId="0" fontId="13" fillId="0" borderId="5" xfId="0" applyNumberFormat="1" applyFont="1" applyFill="1" applyBorder="1" applyAlignment="1">
      <alignment horizontal="left" vertical="center" wrapText="1"/>
    </xf>
    <xf numFmtId="0" fontId="13" fillId="0" borderId="14" xfId="0" applyFont="1" applyFill="1" applyBorder="1" applyAlignment="1">
      <alignment vertical="center" wrapText="1"/>
    </xf>
    <xf numFmtId="0" fontId="11" fillId="0" borderId="5" xfId="0" applyNumberFormat="1" applyFont="1" applyFill="1" applyBorder="1" applyAlignment="1">
      <alignment horizontal="left" vertical="center" wrapText="1"/>
    </xf>
    <xf numFmtId="0" fontId="11" fillId="0" borderId="14" xfId="0" applyNumberFormat="1" applyFont="1" applyFill="1" applyBorder="1" applyAlignment="1">
      <alignment horizontal="left" vertical="center" wrapText="1"/>
    </xf>
    <xf numFmtId="0" fontId="11" fillId="0" borderId="14" xfId="0" applyFont="1" applyFill="1" applyBorder="1" applyAlignment="1">
      <alignment vertical="center" wrapText="1"/>
    </xf>
    <xf numFmtId="0" fontId="9" fillId="0" borderId="5" xfId="0" applyNumberFormat="1" applyFont="1" applyFill="1" applyBorder="1" applyAlignment="1">
      <alignment horizontal="left" vertical="center" wrapText="1"/>
    </xf>
    <xf numFmtId="0" fontId="9" fillId="0" borderId="14" xfId="0" applyFont="1" applyFill="1" applyBorder="1" applyAlignment="1">
      <alignment vertical="center" wrapText="1"/>
    </xf>
    <xf numFmtId="0" fontId="17" fillId="0" borderId="5" xfId="0" applyNumberFormat="1" applyFont="1" applyFill="1" applyBorder="1" applyAlignment="1">
      <alignment horizontal="left" vertical="center" wrapText="1"/>
    </xf>
    <xf numFmtId="0" fontId="17" fillId="0" borderId="14" xfId="0" applyFont="1" applyFill="1" applyBorder="1" applyAlignment="1">
      <alignment vertical="center" wrapText="1"/>
    </xf>
    <xf numFmtId="0" fontId="11" fillId="0" borderId="20" xfId="0" applyFont="1" applyFill="1" applyBorder="1" applyAlignment="1">
      <alignment horizontal="center" vertical="center" wrapText="1"/>
    </xf>
    <xf numFmtId="0" fontId="11" fillId="0" borderId="27" xfId="0" applyFont="1" applyFill="1" applyBorder="1" applyAlignment="1">
      <alignment horizontal="center" vertical="center" wrapText="1"/>
    </xf>
    <xf numFmtId="0" fontId="17" fillId="0" borderId="30" xfId="0" applyNumberFormat="1" applyFont="1" applyFill="1" applyBorder="1" applyAlignment="1">
      <alignment horizontal="left" vertical="center" wrapText="1"/>
    </xf>
    <xf numFmtId="0" fontId="17" fillId="0" borderId="31" xfId="0" applyFont="1" applyFill="1" applyBorder="1" applyAlignment="1">
      <alignment vertical="center" wrapText="1"/>
    </xf>
    <xf numFmtId="0" fontId="17" fillId="0" borderId="29" xfId="0" applyNumberFormat="1" applyFont="1" applyFill="1" applyBorder="1" applyAlignment="1">
      <alignment horizontal="left" vertical="center" wrapText="1"/>
    </xf>
    <xf numFmtId="0" fontId="17" fillId="0" borderId="16" xfId="0" applyFont="1" applyFill="1" applyBorder="1" applyAlignment="1">
      <alignment vertical="center" wrapText="1"/>
    </xf>
    <xf numFmtId="0" fontId="26" fillId="0" borderId="29" xfId="0" applyNumberFormat="1" applyFont="1" applyFill="1" applyBorder="1" applyAlignment="1">
      <alignment horizontal="left" vertical="center" wrapText="1"/>
    </xf>
    <xf numFmtId="0" fontId="26" fillId="0" borderId="16" xfId="0" applyFont="1" applyFill="1" applyBorder="1" applyAlignment="1">
      <alignment vertical="center" wrapText="1"/>
    </xf>
    <xf numFmtId="0" fontId="10" fillId="0" borderId="29" xfId="0" applyNumberFormat="1" applyFont="1" applyFill="1" applyBorder="1" applyAlignment="1">
      <alignment horizontal="left" vertical="center" wrapText="1"/>
    </xf>
    <xf numFmtId="0" fontId="10" fillId="0" borderId="16" xfId="0" applyFont="1" applyFill="1" applyBorder="1" applyAlignment="1">
      <alignment vertical="center" wrapText="1"/>
    </xf>
    <xf numFmtId="0" fontId="3" fillId="0" borderId="0" xfId="2" applyFont="1" applyFill="1" applyBorder="1" applyAlignment="1">
      <alignment horizontal="center" vertical="center"/>
    </xf>
    <xf numFmtId="0" fontId="3" fillId="0" borderId="28" xfId="2" applyFont="1" applyFill="1" applyBorder="1" applyAlignment="1">
      <alignment horizontal="center" vertical="center"/>
    </xf>
    <xf numFmtId="0" fontId="11" fillId="0" borderId="9" xfId="0" applyNumberFormat="1" applyFont="1" applyFill="1" applyBorder="1" applyAlignment="1">
      <alignment horizontal="center" vertical="center" wrapText="1"/>
    </xf>
    <xf numFmtId="0" fontId="11" fillId="0" borderId="11" xfId="0" applyNumberFormat="1" applyFont="1" applyFill="1" applyBorder="1" applyAlignment="1">
      <alignment horizontal="center" vertical="center" wrapText="1"/>
    </xf>
    <xf numFmtId="0" fontId="11" fillId="0" borderId="3" xfId="0" applyNumberFormat="1" applyFont="1" applyFill="1" applyBorder="1" applyAlignment="1">
      <alignment horizontal="center" vertical="center" wrapText="1"/>
    </xf>
    <xf numFmtId="0" fontId="11" fillId="0" borderId="10" xfId="0" applyNumberFormat="1" applyFont="1" applyFill="1" applyBorder="1" applyAlignment="1">
      <alignment horizontal="center" vertical="center" wrapText="1"/>
    </xf>
    <xf numFmtId="0" fontId="11" fillId="0" borderId="15" xfId="0" applyNumberFormat="1" applyFont="1" applyFill="1" applyBorder="1" applyAlignment="1">
      <alignment horizontal="center" vertical="center" wrapText="1"/>
    </xf>
    <xf numFmtId="0" fontId="11" fillId="0" borderId="4" xfId="0" applyNumberFormat="1" applyFont="1" applyFill="1" applyBorder="1" applyAlignment="1">
      <alignment horizontal="center" vertical="center" wrapText="1"/>
    </xf>
    <xf numFmtId="0" fontId="11" fillId="0" borderId="20" xfId="0" applyNumberFormat="1" applyFont="1" applyFill="1" applyBorder="1" applyAlignment="1">
      <alignment horizontal="center" vertical="center" wrapText="1"/>
    </xf>
    <xf numFmtId="0" fontId="11" fillId="0" borderId="2" xfId="0" applyNumberFormat="1" applyFont="1" applyFill="1" applyBorder="1" applyAlignment="1">
      <alignment horizontal="center" vertical="center" wrapText="1"/>
    </xf>
    <xf numFmtId="0" fontId="11" fillId="0" borderId="27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left"/>
    </xf>
    <xf numFmtId="0" fontId="13" fillId="0" borderId="29" xfId="0" applyNumberFormat="1" applyFont="1" applyFill="1" applyBorder="1" applyAlignment="1">
      <alignment horizontal="left" vertical="center" wrapText="1"/>
    </xf>
    <xf numFmtId="0" fontId="13" fillId="0" borderId="16" xfId="0" applyFont="1" applyFill="1" applyBorder="1" applyAlignment="1">
      <alignment vertical="center" wrapText="1"/>
    </xf>
    <xf numFmtId="0" fontId="13" fillId="0" borderId="16" xfId="0" applyNumberFormat="1" applyFont="1" applyFill="1" applyBorder="1" applyAlignment="1">
      <alignment horizontal="left" vertical="center" wrapText="1"/>
    </xf>
    <xf numFmtId="0" fontId="10" fillId="0" borderId="16" xfId="0" applyNumberFormat="1" applyFont="1" applyFill="1" applyBorder="1" applyAlignment="1">
      <alignment horizontal="left" vertical="center" wrapText="1"/>
    </xf>
    <xf numFmtId="0" fontId="11" fillId="0" borderId="5" xfId="0" applyNumberFormat="1" applyFont="1" applyFill="1" applyBorder="1" applyAlignment="1">
      <alignment vertical="center" wrapText="1"/>
    </xf>
    <xf numFmtId="0" fontId="11" fillId="0" borderId="14" xfId="0" applyNumberFormat="1" applyFont="1" applyFill="1" applyBorder="1" applyAlignment="1">
      <alignment vertical="center" wrapText="1"/>
    </xf>
    <xf numFmtId="0" fontId="28" fillId="0" borderId="0" xfId="0" applyFont="1" applyFill="1"/>
  </cellXfs>
  <cellStyles count="4">
    <cellStyle name="Денежный" xfId="1" builtinId="4"/>
    <cellStyle name="Обычный" xfId="0" builtinId="0"/>
    <cellStyle name="Обычный_Акты работ IV участок2008" xfId="2"/>
    <cellStyle name="Финансовый" xfId="3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10" Type="http://schemas.openxmlformats.org/officeDocument/2006/relationships/externalLink" Target="externalLinks/externalLink7.xml"/><Relationship Id="rId19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6;&#1090;&#1076;&#1077;&#1083;%20&#1073;&#1072;&#1083;&#1072;&#1085;&#1089;&#1086;&#1074;%20&#1044;&#1086;&#1083;&#1075;&#1072;&#1103;%20&#1053;&#1077;&#1084;&#1082;&#1080;&#1085;/&#1073;&#1072;&#1083;&#1072;&#1085;&#1089;&#1099;/2018/&#1103;&#1085;&#1074;&#1072;&#1088;&#1100;%202018/&#1073;&#1072;&#1083;&#1072;&#1085;&#1089;%20&#1103;&#1085;&#1074;&#1072;&#1088;&#1100;%202018+&#1091;&#1088;&#1077;&#1075;&#1091;&#1083;&#1080;&#1088;&#1086;&#1074;&#1072;&#1085;&#1080;&#1077;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6;&#1090;&#1076;&#1077;&#1083;%20&#1073;&#1072;&#1083;&#1072;&#1085;&#1089;&#1086;&#1074;%20&#1044;&#1086;&#1083;&#1075;&#1072;&#1103;%20&#1053;&#1077;&#1084;&#1082;&#1080;&#1085;/&#1073;&#1072;&#1083;&#1072;&#1085;&#1089;&#1099;/2018/&#1086;&#1082;&#1090;&#1103;&#1073;&#1088;&#1100;%202018/&#1073;&#1072;&#1083;&#1072;&#1085;&#1089;%20&#1086;&#1082;&#1090;&#1103;&#1073;&#1088;&#1100;%202018+&#1091;&#1088;&#1077;&#1075;&#1091;&#1083;&#1080;&#1088;&#1086;&#1074;&#1072;&#1085;&#1080;&#1077;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6;&#1090;&#1076;&#1077;&#1083;%20&#1073;&#1072;&#1083;&#1072;&#1085;&#1089;&#1086;&#1074;%20&#1044;&#1086;&#1083;&#1075;&#1072;&#1103;%20&#1053;&#1077;&#1084;&#1082;&#1080;&#1085;/&#1073;&#1072;&#1083;&#1072;&#1085;&#1089;&#1099;/2018/&#1085;&#1086;&#1103;&#1073;&#1088;&#1100;%202018/&#1073;&#1072;&#1083;&#1072;&#1085;&#1089;%20&#1085;&#1086;&#1103;&#1073;&#1088;&#1100;%202018+&#1091;&#1088;&#1077;&#1075;&#1091;&#1083;&#1080;&#1088;&#1086;&#1074;&#1072;&#1085;&#1080;&#1077;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6;&#1090;&#1076;&#1077;&#1083;%20&#1073;&#1072;&#1083;&#1072;&#1085;&#1089;&#1086;&#1074;%20&#1044;&#1086;&#1083;&#1075;&#1072;&#1103;%20&#1053;&#1077;&#1084;&#1082;&#1080;&#1085;/&#1073;&#1072;&#1083;&#1072;&#1085;&#1089;&#1099;/2018/&#1076;&#1077;&#1082;&#1072;&#1073;&#1088;&#1100;%202018/&#1073;&#1072;&#1083;&#1072;&#1085;&#1089;%20&#1076;&#1077;&#1082;&#1072;&#1073;&#1088;&#1100;%20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6;&#1090;&#1076;&#1077;&#1083;%20&#1073;&#1072;&#1083;&#1072;&#1085;&#1089;&#1086;&#1074;%20&#1044;&#1086;&#1083;&#1075;&#1072;&#1103;%20&#1053;&#1077;&#1084;&#1082;&#1080;&#1085;/&#1073;&#1072;&#1083;&#1072;&#1085;&#1089;&#1099;/2018/&#1092;&#1077;&#1074;&#1088;&#1072;&#1083;&#1100;%202018/&#1073;&#1072;&#1083;&#1072;&#1085;&#1089;%20&#1092;&#1077;&#1074;&#1088;&#1072;&#1083;&#1100;%202018+&#1091;&#1088;&#1077;&#1075;&#1091;&#1083;&#1080;&#1088;&#1086;&#1074;&#1072;&#1085;&#1080;&#1077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6;&#1090;&#1076;&#1077;&#1083;%20&#1073;&#1072;&#1083;&#1072;&#1085;&#1089;&#1086;&#1074;%20&#1044;&#1086;&#1083;&#1075;&#1072;&#1103;%20&#1053;&#1077;&#1084;&#1082;&#1080;&#1085;/&#1073;&#1072;&#1083;&#1072;&#1085;&#1089;&#1099;/2018/&#1084;&#1072;&#1088;&#1090;%202018/&#1073;&#1072;&#1083;&#1072;&#1085;&#1089;%20&#1084;&#1072;&#1088;&#1090;%202018+&#1091;&#1088;&#1077;&#1075;&#1091;&#1083;&#1080;&#1088;&#1086;&#1074;&#1072;&#1085;&#1080;&#1077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6;&#1090;&#1076;&#1077;&#1083;%20&#1073;&#1072;&#1083;&#1072;&#1085;&#1089;&#1086;&#1074;%20&#1044;&#1086;&#1083;&#1075;&#1072;&#1103;%20&#1053;&#1077;&#1084;&#1082;&#1080;&#1085;/&#1073;&#1072;&#1083;&#1072;&#1085;&#1089;&#1099;/2018/&#1072;&#1087;&#1088;&#1077;&#1083;&#1100;%202018/&#1073;&#1072;&#1083;&#1072;&#1085;&#1089;%20&#1072;&#1087;&#1088;&#1077;&#1083;&#1100;%202018+&#1091;&#1088;&#1077;&#1075;&#1091;&#1083;&#1080;&#1088;&#1086;&#1074;&#1072;&#1085;&#1080;&#1077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6;&#1090;&#1076;&#1077;&#1083;%20&#1073;&#1072;&#1083;&#1072;&#1085;&#1089;&#1086;&#1074;%20&#1044;&#1086;&#1083;&#1075;&#1072;&#1103;%20&#1053;&#1077;&#1084;&#1082;&#1080;&#1085;/&#1073;&#1072;&#1083;&#1072;&#1085;&#1089;&#1099;/2018/&#1084;&#1072;&#1081;%202018/&#1073;&#1072;&#1083;&#1072;&#1085;&#1089;%20&#1084;&#1072;&#1081;%202018+&#1091;&#1088;&#1077;&#1075;&#1091;&#1083;&#1080;&#1088;&#1086;&#1074;&#1072;&#1085;&#1080;&#1077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6;&#1090;&#1076;&#1077;&#1083;%20&#1073;&#1072;&#1083;&#1072;&#1085;&#1089;&#1086;&#1074;%20&#1044;&#1086;&#1083;&#1075;&#1072;&#1103;%20&#1053;&#1077;&#1084;&#1082;&#1080;&#1085;/&#1073;&#1072;&#1083;&#1072;&#1085;&#1089;&#1099;/2018/&#1080;&#1102;&#1085;&#1100;%202018/&#1073;&#1072;&#1083;&#1072;&#1085;&#1089;%20&#1080;&#1102;&#1085;&#1100;%202018+&#1091;&#1088;&#1077;&#1075;&#1091;&#1083;&#1080;&#1088;&#1086;&#1074;&#1072;&#1085;&#1080;&#1077;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6;&#1090;&#1076;&#1077;&#1083;%20&#1073;&#1072;&#1083;&#1072;&#1085;&#1089;&#1086;&#1074;%20&#1044;&#1086;&#1083;&#1075;&#1072;&#1103;%20&#1053;&#1077;&#1084;&#1082;&#1080;&#1085;/&#1073;&#1072;&#1083;&#1072;&#1085;&#1089;&#1099;/2018/&#1080;&#1102;&#1083;&#1100;%20%202018/&#1073;&#1072;&#1083;&#1072;&#1085;&#1089;%20&#1080;&#1102;&#1083;&#1100;%202018+&#1091;&#1088;&#1077;&#1075;&#1091;&#1083;&#1080;&#1088;&#1086;&#1074;&#1072;&#1085;&#1080;&#1077;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6;&#1090;&#1076;&#1077;&#1083;%20&#1073;&#1072;&#1083;&#1072;&#1085;&#1089;&#1086;&#1074;%20&#1044;&#1086;&#1083;&#1075;&#1072;&#1103;%20&#1053;&#1077;&#1084;&#1082;&#1080;&#1085;/&#1073;&#1072;&#1083;&#1072;&#1085;&#1089;&#1099;/2018/&#1072;&#1074;&#1075;&#1091;&#1089;&#1090;%202018/&#1073;&#1072;&#1083;&#1072;&#1085;&#1089;%20&#1072;&#1074;&#1075;&#1091;&#1089;&#1090;%202018+&#1091;&#1088;&#1077;&#1075;&#1091;&#1083;&#1080;&#1088;&#1086;&#1074;&#1072;&#1085;&#1080;&#1077;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6;&#1090;&#1076;&#1077;&#1083;%20&#1073;&#1072;&#1083;&#1072;&#1085;&#1089;&#1086;&#1074;%20&#1044;&#1086;&#1083;&#1075;&#1072;&#1103;%20&#1053;&#1077;&#1084;&#1082;&#1080;&#1085;/&#1073;&#1072;&#1083;&#1072;&#1085;&#1089;&#1099;/2018/&#1089;&#1077;&#1085;&#1090;&#1103;&#1073;&#1088;&#1100;%202018/&#1073;&#1072;&#1083;&#1072;&#1085;&#1089;%20&#1089;&#1077;&#1085;&#1090;&#1103;&#1073;&#1088;&#1100;%202018+&#1091;&#1088;&#1077;&#1075;&#1091;&#1083;&#1080;&#1088;&#1086;&#1074;&#1072;&#1085;&#1080;&#10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ланс в сбыт"/>
      <sheetName val="Баланс протокол (наши разн.)"/>
      <sheetName val="корректировочный баланс"/>
      <sheetName val="Урегулирование 12.18"/>
    </sheetNames>
    <sheetDataSet>
      <sheetData sheetId="0"/>
      <sheetData sheetId="1"/>
      <sheetData sheetId="2"/>
      <sheetData sheetId="3">
        <row r="13">
          <cell r="E13">
            <v>13410116</v>
          </cell>
        </row>
        <row r="32">
          <cell r="J32">
            <v>8623066</v>
          </cell>
          <cell r="K32">
            <v>3545021</v>
          </cell>
        </row>
        <row r="33">
          <cell r="K33">
            <v>97240</v>
          </cell>
        </row>
        <row r="34">
          <cell r="J34">
            <v>76800</v>
          </cell>
          <cell r="K34">
            <v>24367</v>
          </cell>
        </row>
        <row r="35">
          <cell r="K35">
            <v>237</v>
          </cell>
        </row>
        <row r="50">
          <cell r="J50">
            <v>450800</v>
          </cell>
        </row>
        <row r="56">
          <cell r="J56">
            <v>408000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токол разногл. баланс  сбыт."/>
      <sheetName val="Баланс &quot;К-РАЭСК&quot;"/>
      <sheetName val="урегулирование 12.18"/>
    </sheetNames>
    <sheetDataSet>
      <sheetData sheetId="0"/>
      <sheetData sheetId="1"/>
      <sheetData sheetId="2">
        <row r="13">
          <cell r="E13">
            <v>12056496</v>
          </cell>
        </row>
        <row r="32">
          <cell r="J32">
            <v>6985195</v>
          </cell>
          <cell r="K32">
            <v>2936755</v>
          </cell>
        </row>
        <row r="33">
          <cell r="K33">
            <v>29470</v>
          </cell>
        </row>
        <row r="34">
          <cell r="J34">
            <v>53650</v>
          </cell>
          <cell r="K34">
            <v>22663</v>
          </cell>
        </row>
        <row r="35">
          <cell r="K35">
            <v>243</v>
          </cell>
        </row>
        <row r="50">
          <cell r="J50">
            <v>400400</v>
          </cell>
        </row>
        <row r="56">
          <cell r="J56">
            <v>376794</v>
          </cell>
        </row>
        <row r="57">
          <cell r="J57">
            <v>793843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токол разногл. баланс  сбыт."/>
      <sheetName val="Баланс &quot;К-РАЭСК&quot;"/>
      <sheetName val="урегулирование 12.18"/>
    </sheetNames>
    <sheetDataSet>
      <sheetData sheetId="0"/>
      <sheetData sheetId="1"/>
      <sheetData sheetId="2">
        <row r="13">
          <cell r="E13">
            <v>13110912</v>
          </cell>
        </row>
        <row r="32">
          <cell r="J32">
            <v>7850122</v>
          </cell>
          <cell r="K32">
            <v>3077783</v>
          </cell>
        </row>
        <row r="33">
          <cell r="K33">
            <v>31399</v>
          </cell>
        </row>
        <row r="34">
          <cell r="J34">
            <v>63149</v>
          </cell>
          <cell r="K34">
            <v>24123</v>
          </cell>
        </row>
        <row r="35">
          <cell r="K35">
            <v>260</v>
          </cell>
        </row>
        <row r="50">
          <cell r="J50">
            <v>429520</v>
          </cell>
        </row>
        <row r="56">
          <cell r="J56">
            <v>410826</v>
          </cell>
        </row>
        <row r="57">
          <cell r="J57">
            <v>761259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ланс &quot;К-РАЭСК&quot;"/>
      <sheetName val="Протокол разногласий МЭСа"/>
      <sheetName val="Проткл разногл МЭСа после корре"/>
    </sheetNames>
    <sheetDataSet>
      <sheetData sheetId="0"/>
      <sheetData sheetId="1"/>
      <sheetData sheetId="2">
        <row r="13">
          <cell r="E13">
            <v>14700608</v>
          </cell>
        </row>
        <row r="32">
          <cell r="J32">
            <v>7708290</v>
          </cell>
          <cell r="K32">
            <v>3518864</v>
          </cell>
        </row>
        <row r="33">
          <cell r="K33">
            <v>33561</v>
          </cell>
        </row>
        <row r="34">
          <cell r="J34">
            <v>70627</v>
          </cell>
          <cell r="K34">
            <v>18952</v>
          </cell>
        </row>
        <row r="35">
          <cell r="K35">
            <v>226</v>
          </cell>
        </row>
        <row r="47">
          <cell r="J47">
            <v>1350080</v>
          </cell>
        </row>
        <row r="50">
          <cell r="J50">
            <v>484400</v>
          </cell>
        </row>
        <row r="56">
          <cell r="J56">
            <v>462000</v>
          </cell>
        </row>
        <row r="57">
          <cell r="J57">
            <v>794958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ланс в сбыт"/>
      <sheetName val=" протокол с разногл.к балансу"/>
      <sheetName val="урегулирование 12.18"/>
    </sheetNames>
    <sheetDataSet>
      <sheetData sheetId="0"/>
      <sheetData sheetId="1"/>
      <sheetData sheetId="2">
        <row r="13">
          <cell r="E13">
            <v>12635693</v>
          </cell>
        </row>
        <row r="32">
          <cell r="J32">
            <v>8351484</v>
          </cell>
          <cell r="K32">
            <v>3455263</v>
          </cell>
        </row>
        <row r="33">
          <cell r="K33">
            <v>23420</v>
          </cell>
        </row>
        <row r="34">
          <cell r="J34">
            <v>66960</v>
          </cell>
          <cell r="K34">
            <v>26253</v>
          </cell>
        </row>
        <row r="35">
          <cell r="K35">
            <v>233</v>
          </cell>
        </row>
        <row r="50">
          <cell r="J50">
            <v>412480</v>
          </cell>
        </row>
        <row r="56">
          <cell r="J56">
            <v>388000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ланс в сбыт"/>
      <sheetName val="Протокол разногласий по балансу"/>
      <sheetName val="урегулирование 12.18"/>
    </sheetNames>
    <sheetDataSet>
      <sheetData sheetId="0"/>
      <sheetData sheetId="1"/>
      <sheetData sheetId="2">
        <row r="13">
          <cell r="E13">
            <v>13453540</v>
          </cell>
        </row>
        <row r="32">
          <cell r="J32">
            <v>9280026</v>
          </cell>
          <cell r="K32">
            <v>3327093</v>
          </cell>
        </row>
        <row r="33">
          <cell r="K33">
            <v>21670</v>
          </cell>
        </row>
        <row r="34">
          <cell r="J34">
            <v>69120</v>
          </cell>
          <cell r="K34">
            <v>23180</v>
          </cell>
        </row>
        <row r="35">
          <cell r="K35">
            <v>210</v>
          </cell>
        </row>
        <row r="50">
          <cell r="J50">
            <v>443840</v>
          </cell>
        </row>
        <row r="56">
          <cell r="J56">
            <v>420000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токол разногл. баланс  сбыт."/>
      <sheetName val="Баланс &quot;К-РАЭСК&quot;"/>
      <sheetName val="урегулирование 12.18"/>
    </sheetNames>
    <sheetDataSet>
      <sheetData sheetId="0"/>
      <sheetData sheetId="1"/>
      <sheetData sheetId="2">
        <row r="13">
          <cell r="E13">
            <v>11336582</v>
          </cell>
        </row>
        <row r="32">
          <cell r="J32">
            <v>7606180</v>
          </cell>
          <cell r="K32">
            <v>3211019</v>
          </cell>
        </row>
        <row r="33">
          <cell r="K33">
            <v>17490</v>
          </cell>
        </row>
        <row r="34">
          <cell r="J34">
            <v>56640</v>
          </cell>
          <cell r="K34">
            <v>25036</v>
          </cell>
        </row>
        <row r="35">
          <cell r="K35">
            <v>199</v>
          </cell>
        </row>
        <row r="50">
          <cell r="J50">
            <v>370400</v>
          </cell>
        </row>
        <row r="56">
          <cell r="J56">
            <v>338000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токол разногл. баланс  сбыт."/>
      <sheetName val="Баланс &quot;К-РАЭСК&quot;"/>
      <sheetName val="урегулирование 12.18"/>
    </sheetNames>
    <sheetDataSet>
      <sheetData sheetId="0"/>
      <sheetData sheetId="1"/>
      <sheetData sheetId="2">
        <row r="13">
          <cell r="E13">
            <v>11078808</v>
          </cell>
        </row>
        <row r="32">
          <cell r="J32">
            <v>7701562</v>
          </cell>
          <cell r="K32">
            <v>2521203</v>
          </cell>
        </row>
        <row r="33">
          <cell r="K33">
            <v>13940</v>
          </cell>
        </row>
        <row r="34">
          <cell r="J34">
            <v>60960</v>
          </cell>
          <cell r="K34">
            <v>21751</v>
          </cell>
        </row>
        <row r="35">
          <cell r="K35">
            <v>207</v>
          </cell>
        </row>
        <row r="50">
          <cell r="J50">
            <v>334480</v>
          </cell>
        </row>
        <row r="56">
          <cell r="J56">
            <v>322000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токол разногл. баланс  сбыт."/>
      <sheetName val="Баланс &quot;К-РАЭСК&quot;"/>
      <sheetName val="урегулирование 12.18"/>
    </sheetNames>
    <sheetDataSet>
      <sheetData sheetId="0"/>
      <sheetData sheetId="1"/>
      <sheetData sheetId="2">
        <row r="13">
          <cell r="E13">
            <v>10822687</v>
          </cell>
        </row>
        <row r="32">
          <cell r="J32">
            <v>7387871</v>
          </cell>
          <cell r="K32">
            <v>2427682</v>
          </cell>
        </row>
        <row r="33">
          <cell r="K33">
            <v>11900</v>
          </cell>
        </row>
        <row r="34">
          <cell r="J34">
            <v>58320</v>
          </cell>
          <cell r="K34">
            <v>22572</v>
          </cell>
        </row>
        <row r="35">
          <cell r="K35">
            <v>222</v>
          </cell>
        </row>
        <row r="50">
          <cell r="J50">
            <v>297360</v>
          </cell>
        </row>
        <row r="56">
          <cell r="J56">
            <v>318000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токол разногл. баланс  сбыт."/>
      <sheetName val="Баланс &quot;К-РАЭСК&quot;"/>
      <sheetName val="урегулирование 12.18"/>
    </sheetNames>
    <sheetDataSet>
      <sheetData sheetId="0"/>
      <sheetData sheetId="1"/>
      <sheetData sheetId="2">
        <row r="13">
          <cell r="E13">
            <v>11368590</v>
          </cell>
        </row>
        <row r="32">
          <cell r="J32">
            <v>8096295</v>
          </cell>
          <cell r="K32">
            <v>2362281</v>
          </cell>
        </row>
        <row r="33">
          <cell r="K33">
            <v>13570</v>
          </cell>
        </row>
        <row r="34">
          <cell r="J34">
            <v>58320</v>
          </cell>
          <cell r="K34">
            <v>19773</v>
          </cell>
        </row>
        <row r="35">
          <cell r="K35">
            <v>220</v>
          </cell>
        </row>
        <row r="50">
          <cell r="J50">
            <v>293360</v>
          </cell>
        </row>
        <row r="56">
          <cell r="J56">
            <v>320000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токол разногл. баланс  сбыт."/>
      <sheetName val="Баланс &quot;К-РАЭСК&quot;"/>
      <sheetName val="урегулирование 12.18"/>
      <sheetName val="Коррект. баланс &quot;К-РАЭСК&quot; 1"/>
      <sheetName val="Коррект.баланс &quot;К-РАЭСК&quot;  2"/>
      <sheetName val="Прот. разногл. коррект. бал. №1"/>
    </sheetNames>
    <sheetDataSet>
      <sheetData sheetId="0"/>
      <sheetData sheetId="1"/>
      <sheetData sheetId="2">
        <row r="13">
          <cell r="E13">
            <v>11459113</v>
          </cell>
        </row>
        <row r="32">
          <cell r="J32">
            <v>8344073</v>
          </cell>
          <cell r="K32">
            <v>2241257</v>
          </cell>
        </row>
        <row r="33">
          <cell r="K33">
            <v>54010</v>
          </cell>
        </row>
        <row r="34">
          <cell r="J34">
            <v>62640</v>
          </cell>
          <cell r="K34">
            <v>25066</v>
          </cell>
        </row>
        <row r="35">
          <cell r="K35">
            <v>242</v>
          </cell>
        </row>
        <row r="50">
          <cell r="J50">
            <v>304240</v>
          </cell>
        </row>
        <row r="56">
          <cell r="J56">
            <v>316300</v>
          </cell>
        </row>
      </sheetData>
      <sheetData sheetId="3"/>
      <sheetData sheetId="4"/>
      <sheetData sheetId="5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токол разногл. баланс  сбыт."/>
      <sheetName val="Баланс &quot;К-РАЭСК&quot;"/>
      <sheetName val="урегулирование 12.18"/>
    </sheetNames>
    <sheetDataSet>
      <sheetData sheetId="0"/>
      <sheetData sheetId="1"/>
      <sheetData sheetId="2">
        <row r="13">
          <cell r="E13">
            <v>10838138</v>
          </cell>
        </row>
        <row r="32">
          <cell r="J32">
            <v>6624922</v>
          </cell>
          <cell r="K32">
            <v>2587920</v>
          </cell>
        </row>
        <row r="33">
          <cell r="K33">
            <v>23260</v>
          </cell>
        </row>
        <row r="34">
          <cell r="J34">
            <v>65944</v>
          </cell>
          <cell r="K34">
            <v>24367</v>
          </cell>
        </row>
        <row r="35">
          <cell r="K35">
            <v>225</v>
          </cell>
        </row>
        <row r="50">
          <cell r="J50">
            <v>332240</v>
          </cell>
        </row>
        <row r="56">
          <cell r="J56">
            <v>311760</v>
          </cell>
        </row>
        <row r="57">
          <cell r="J57">
            <v>713340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0"/>
  <sheetViews>
    <sheetView tabSelected="1" view="pageBreakPreview" zoomScale="55" zoomScaleNormal="100" zoomScaleSheetLayoutView="55" workbookViewId="0">
      <selection activeCell="E17" sqref="E17"/>
    </sheetView>
  </sheetViews>
  <sheetFormatPr defaultRowHeight="15" x14ac:dyDescent="0.2"/>
  <cols>
    <col min="1" max="1" width="8.140625" style="41" customWidth="1"/>
    <col min="2" max="3" width="40.7109375" style="41" customWidth="1"/>
    <col min="4" max="4" width="15.7109375" style="41" customWidth="1"/>
    <col min="5" max="5" width="22.5703125" style="41" bestFit="1" customWidth="1"/>
    <col min="6" max="6" width="16.85546875" style="41" customWidth="1"/>
    <col min="7" max="8" width="20.140625" style="41" bestFit="1" customWidth="1"/>
    <col min="9" max="9" width="16.85546875" style="41" customWidth="1"/>
    <col min="10" max="10" width="20.140625" style="41" bestFit="1" customWidth="1"/>
    <col min="11" max="11" width="20.28515625" style="41" customWidth="1"/>
    <col min="12" max="13" width="15.42578125" style="41" customWidth="1"/>
    <col min="14" max="14" width="11" style="41" bestFit="1" customWidth="1"/>
    <col min="15" max="15" width="26.5703125" style="41" customWidth="1"/>
    <col min="16" max="16" width="12.5703125" style="41" bestFit="1" customWidth="1"/>
    <col min="17" max="16384" width="9.140625" style="41"/>
  </cols>
  <sheetData>
    <row r="1" spans="1:15" ht="15.75" x14ac:dyDescent="0.25">
      <c r="A1" s="40"/>
      <c r="B1" s="40"/>
      <c r="C1" s="40"/>
      <c r="D1" s="40"/>
      <c r="E1" s="40"/>
      <c r="F1" s="40"/>
      <c r="G1" s="40"/>
      <c r="H1" s="40"/>
      <c r="I1" s="40" t="s">
        <v>61</v>
      </c>
      <c r="J1" s="40"/>
      <c r="K1" s="40"/>
    </row>
    <row r="2" spans="1:15" ht="15.75" x14ac:dyDescent="0.25">
      <c r="A2" s="40"/>
      <c r="B2" s="40"/>
      <c r="C2" s="40"/>
      <c r="D2" s="40"/>
      <c r="E2" s="40"/>
      <c r="F2" s="40"/>
      <c r="G2" s="40"/>
      <c r="H2" s="40"/>
      <c r="I2" s="40" t="s">
        <v>62</v>
      </c>
      <c r="J2" s="40"/>
      <c r="K2" s="40"/>
    </row>
    <row r="3" spans="1:15" ht="15.75" x14ac:dyDescent="0.25">
      <c r="A3" s="40"/>
      <c r="B3" s="40"/>
      <c r="C3" s="40"/>
      <c r="D3" s="40"/>
      <c r="E3" s="40"/>
      <c r="F3" s="40"/>
      <c r="G3" s="40"/>
      <c r="H3" s="40"/>
      <c r="I3" s="40" t="s">
        <v>63</v>
      </c>
      <c r="J3" s="40"/>
      <c r="K3" s="40"/>
    </row>
    <row r="4" spans="1:15" ht="15.75" customHeight="1" x14ac:dyDescent="0.3">
      <c r="A4" s="40"/>
      <c r="B4" s="40"/>
      <c r="C4" s="40"/>
      <c r="D4" s="120" t="s">
        <v>114</v>
      </c>
      <c r="E4" s="40"/>
      <c r="F4" s="40"/>
      <c r="G4" s="40"/>
      <c r="H4" s="40"/>
      <c r="J4" s="40"/>
      <c r="K4" s="40"/>
    </row>
    <row r="5" spans="1:15" ht="15.75" customHeight="1" x14ac:dyDescent="0.25">
      <c r="A5" s="40"/>
      <c r="B5" s="40"/>
      <c r="C5" s="40"/>
      <c r="D5" s="40"/>
      <c r="E5" s="40"/>
      <c r="F5" s="40"/>
      <c r="G5" s="40"/>
      <c r="H5" s="40"/>
      <c r="J5" s="40"/>
      <c r="K5" s="40"/>
    </row>
    <row r="6" spans="1:15" ht="36.75" customHeight="1" x14ac:dyDescent="0.4">
      <c r="A6" s="102" t="s">
        <v>113</v>
      </c>
      <c r="B6" s="102"/>
      <c r="C6" s="102"/>
      <c r="D6" s="102"/>
      <c r="E6" s="102"/>
      <c r="F6" s="102"/>
      <c r="G6" s="102"/>
      <c r="H6" s="102"/>
      <c r="I6" s="102"/>
      <c r="J6" s="102"/>
      <c r="K6" s="102"/>
      <c r="L6" s="59"/>
    </row>
    <row r="7" spans="1:15" ht="30.75" thickBot="1" x14ac:dyDescent="0.45">
      <c r="A7" s="70"/>
      <c r="B7" s="70" t="s">
        <v>80</v>
      </c>
      <c r="C7" s="70"/>
      <c r="D7" s="103" t="s">
        <v>96</v>
      </c>
      <c r="E7" s="103"/>
      <c r="F7" s="103"/>
      <c r="G7" s="70"/>
      <c r="H7" s="70"/>
      <c r="I7" s="70"/>
      <c r="J7" s="70"/>
      <c r="K7" s="70"/>
      <c r="L7" s="59"/>
      <c r="M7" s="59"/>
      <c r="N7" s="59"/>
      <c r="O7" s="59"/>
    </row>
    <row r="8" spans="1:15" ht="16.5" thickBot="1" x14ac:dyDescent="0.25">
      <c r="A8" s="104" t="s">
        <v>79</v>
      </c>
      <c r="B8" s="106" t="s">
        <v>0</v>
      </c>
      <c r="C8" s="107"/>
      <c r="D8" s="104" t="s">
        <v>1</v>
      </c>
      <c r="E8" s="110" t="s">
        <v>2</v>
      </c>
      <c r="F8" s="111"/>
      <c r="G8" s="111"/>
      <c r="H8" s="111"/>
      <c r="I8" s="111"/>
      <c r="J8" s="111"/>
      <c r="K8" s="112"/>
    </row>
    <row r="9" spans="1:15" ht="32.25" thickBot="1" x14ac:dyDescent="0.25">
      <c r="A9" s="105"/>
      <c r="B9" s="108"/>
      <c r="C9" s="109"/>
      <c r="D9" s="105"/>
      <c r="E9" s="3" t="s">
        <v>3</v>
      </c>
      <c r="F9" s="3" t="s">
        <v>4</v>
      </c>
      <c r="G9" s="2" t="s">
        <v>5</v>
      </c>
      <c r="H9" s="2" t="s">
        <v>6</v>
      </c>
      <c r="I9" s="2" t="s">
        <v>7</v>
      </c>
      <c r="J9" s="2" t="s">
        <v>8</v>
      </c>
      <c r="K9" s="71" t="s">
        <v>9</v>
      </c>
      <c r="L9" s="42"/>
      <c r="M9" s="43"/>
      <c r="N9" s="43"/>
    </row>
    <row r="10" spans="1:15" ht="23.25" customHeight="1" thickBot="1" x14ac:dyDescent="0.25">
      <c r="A10" s="2">
        <v>1</v>
      </c>
      <c r="B10" s="92">
        <v>2</v>
      </c>
      <c r="C10" s="93"/>
      <c r="D10" s="2">
        <v>3</v>
      </c>
      <c r="E10" s="3">
        <v>4</v>
      </c>
      <c r="F10" s="3">
        <v>5</v>
      </c>
      <c r="G10" s="2">
        <v>6</v>
      </c>
      <c r="H10" s="2">
        <v>7</v>
      </c>
      <c r="I10" s="2">
        <v>8</v>
      </c>
      <c r="J10" s="2">
        <v>9</v>
      </c>
      <c r="K10" s="2">
        <v>10</v>
      </c>
      <c r="L10" s="42"/>
      <c r="M10" s="43"/>
      <c r="N10" s="43"/>
    </row>
    <row r="11" spans="1:15" ht="22.5" x14ac:dyDescent="0.2">
      <c r="A11" s="29" t="s">
        <v>71</v>
      </c>
      <c r="B11" s="94" t="s">
        <v>78</v>
      </c>
      <c r="C11" s="95"/>
      <c r="D11" s="30" t="s">
        <v>10</v>
      </c>
      <c r="E11" s="23">
        <f>E12+E16+E19+E23</f>
        <v>146271283</v>
      </c>
      <c r="F11" s="20">
        <f>F12+F16+F19+F23</f>
        <v>0</v>
      </c>
      <c r="G11" s="21">
        <f>H11+I11+J11+K11</f>
        <v>146271283</v>
      </c>
      <c r="H11" s="21">
        <f>H12+H16+H19+H23</f>
        <v>146271283</v>
      </c>
      <c r="I11" s="20">
        <f>I12+I16+I19+I23</f>
        <v>0</v>
      </c>
      <c r="J11" s="21">
        <f>J12+J16+J19+J23</f>
        <v>0</v>
      </c>
      <c r="K11" s="22">
        <f>K12+K16+K19+K23</f>
        <v>0</v>
      </c>
      <c r="L11" s="42"/>
      <c r="M11" s="43"/>
      <c r="N11" s="43"/>
    </row>
    <row r="12" spans="1:15" ht="23.25" customHeight="1" x14ac:dyDescent="0.2">
      <c r="A12" s="4" t="s">
        <v>72</v>
      </c>
      <c r="B12" s="96" t="s">
        <v>11</v>
      </c>
      <c r="C12" s="97"/>
      <c r="D12" s="31" t="s">
        <v>10</v>
      </c>
      <c r="E12" s="24">
        <f t="shared" ref="E12:K12" si="0">E13+E14+E15</f>
        <v>146271283</v>
      </c>
      <c r="F12" s="5">
        <f t="shared" si="0"/>
        <v>0</v>
      </c>
      <c r="G12" s="10">
        <f t="shared" si="0"/>
        <v>146271283</v>
      </c>
      <c r="H12" s="10">
        <f t="shared" si="0"/>
        <v>146271283</v>
      </c>
      <c r="I12" s="5">
        <f t="shared" si="0"/>
        <v>0</v>
      </c>
      <c r="J12" s="10">
        <f t="shared" si="0"/>
        <v>0</v>
      </c>
      <c r="K12" s="15">
        <f t="shared" si="0"/>
        <v>0</v>
      </c>
    </row>
    <row r="13" spans="1:15" ht="23.25" x14ac:dyDescent="0.2">
      <c r="A13" s="1" t="s">
        <v>12</v>
      </c>
      <c r="B13" s="98" t="s">
        <v>107</v>
      </c>
      <c r="C13" s="99"/>
      <c r="D13" s="32" t="s">
        <v>10</v>
      </c>
      <c r="E13" s="11">
        <f>'[1]Урегулирование 12.18'!$E$13+'[2]урегулирование 12.18'!$E$13+'[3]урегулирование 12.18'!$E$13+'[4]урегулирование 12.18'!$E$13+'[5]урегулирование 12.18'!$E$13+'[6]урегулирование 12.18'!$E$13+'[7]урегулирование 12.18'!$E$13+'[8]урегулирование 12.18'!$E$13+'[9]урегулирование 12.18'!$E$13+'[10]урегулирование 12.18'!$E$13+'[11]урегулирование 12.18'!$E$13+'[12]Проткл разногл МЭСа после корре'!$E$13</f>
        <v>146271283</v>
      </c>
      <c r="F13" s="6">
        <v>0</v>
      </c>
      <c r="G13" s="11">
        <f>H13+I13+J13+K13</f>
        <v>146271283</v>
      </c>
      <c r="H13" s="11">
        <f>E13</f>
        <v>146271283</v>
      </c>
      <c r="I13" s="6">
        <v>0</v>
      </c>
      <c r="J13" s="11">
        <v>0</v>
      </c>
      <c r="K13" s="16">
        <v>0</v>
      </c>
      <c r="L13" s="61"/>
    </row>
    <row r="14" spans="1:15" ht="30.75" customHeight="1" x14ac:dyDescent="0.2">
      <c r="A14" s="1" t="s">
        <v>13</v>
      </c>
      <c r="B14" s="100" t="s">
        <v>14</v>
      </c>
      <c r="C14" s="101"/>
      <c r="D14" s="32" t="s">
        <v>10</v>
      </c>
      <c r="E14" s="25"/>
      <c r="F14" s="6"/>
      <c r="G14" s="11"/>
      <c r="H14" s="6"/>
      <c r="I14" s="6"/>
      <c r="J14" s="11"/>
      <c r="K14" s="16"/>
    </row>
    <row r="15" spans="1:15" ht="42" customHeight="1" x14ac:dyDescent="0.2">
      <c r="A15" s="1" t="s">
        <v>15</v>
      </c>
      <c r="B15" s="100" t="s">
        <v>98</v>
      </c>
      <c r="C15" s="101"/>
      <c r="D15" s="32" t="s">
        <v>10</v>
      </c>
      <c r="E15" s="25"/>
      <c r="F15" s="6"/>
      <c r="G15" s="11"/>
      <c r="H15" s="6"/>
      <c r="I15" s="6"/>
      <c r="J15" s="11"/>
      <c r="K15" s="16"/>
    </row>
    <row r="16" spans="1:15" ht="23.25" customHeight="1" x14ac:dyDescent="0.2">
      <c r="A16" s="4" t="s">
        <v>73</v>
      </c>
      <c r="B16" s="114" t="s">
        <v>16</v>
      </c>
      <c r="C16" s="115"/>
      <c r="D16" s="31" t="s">
        <v>10</v>
      </c>
      <c r="E16" s="24">
        <f t="shared" ref="E16:K16" si="1">E17+E18</f>
        <v>0</v>
      </c>
      <c r="F16" s="5">
        <f t="shared" si="1"/>
        <v>0</v>
      </c>
      <c r="G16" s="10">
        <f t="shared" si="1"/>
        <v>0</v>
      </c>
      <c r="H16" s="5">
        <f t="shared" si="1"/>
        <v>0</v>
      </c>
      <c r="I16" s="5">
        <f t="shared" si="1"/>
        <v>0</v>
      </c>
      <c r="J16" s="10">
        <f t="shared" si="1"/>
        <v>0</v>
      </c>
      <c r="K16" s="15">
        <f t="shared" si="1"/>
        <v>0</v>
      </c>
    </row>
    <row r="17" spans="1:15" ht="36.75" customHeight="1" x14ac:dyDescent="0.2">
      <c r="A17" s="1" t="s">
        <v>17</v>
      </c>
      <c r="B17" s="100" t="s">
        <v>18</v>
      </c>
      <c r="C17" s="101"/>
      <c r="D17" s="32" t="s">
        <v>10</v>
      </c>
      <c r="E17" s="25"/>
      <c r="F17" s="6"/>
      <c r="G17" s="11"/>
      <c r="H17" s="6"/>
      <c r="I17" s="6"/>
      <c r="J17" s="11"/>
      <c r="K17" s="16"/>
    </row>
    <row r="18" spans="1:15" ht="30.75" customHeight="1" x14ac:dyDescent="0.2">
      <c r="A18" s="1" t="s">
        <v>68</v>
      </c>
      <c r="B18" s="100" t="s">
        <v>19</v>
      </c>
      <c r="C18" s="101"/>
      <c r="D18" s="32" t="s">
        <v>10</v>
      </c>
      <c r="E18" s="25"/>
      <c r="F18" s="6"/>
      <c r="G18" s="11"/>
      <c r="H18" s="6"/>
      <c r="I18" s="6"/>
      <c r="J18" s="11"/>
      <c r="K18" s="16"/>
    </row>
    <row r="19" spans="1:15" ht="39" customHeight="1" x14ac:dyDescent="0.2">
      <c r="A19" s="4" t="s">
        <v>74</v>
      </c>
      <c r="B19" s="114" t="s">
        <v>20</v>
      </c>
      <c r="C19" s="116"/>
      <c r="D19" s="31" t="s">
        <v>10</v>
      </c>
      <c r="E19" s="24">
        <f t="shared" ref="E19:K19" si="2">E20+E21+E22</f>
        <v>0</v>
      </c>
      <c r="F19" s="5">
        <f t="shared" si="2"/>
        <v>0</v>
      </c>
      <c r="G19" s="10">
        <f t="shared" si="2"/>
        <v>0</v>
      </c>
      <c r="H19" s="5">
        <f t="shared" si="2"/>
        <v>0</v>
      </c>
      <c r="I19" s="5">
        <f t="shared" si="2"/>
        <v>0</v>
      </c>
      <c r="J19" s="10">
        <f t="shared" si="2"/>
        <v>0</v>
      </c>
      <c r="K19" s="15">
        <f t="shared" si="2"/>
        <v>0</v>
      </c>
    </row>
    <row r="20" spans="1:15" ht="39" customHeight="1" x14ac:dyDescent="0.2">
      <c r="A20" s="1" t="s">
        <v>69</v>
      </c>
      <c r="B20" s="100" t="s">
        <v>64</v>
      </c>
      <c r="C20" s="117"/>
      <c r="D20" s="32" t="s">
        <v>10</v>
      </c>
      <c r="E20" s="25"/>
      <c r="F20" s="6"/>
      <c r="G20" s="11"/>
      <c r="H20" s="6"/>
      <c r="I20" s="6"/>
      <c r="J20" s="11"/>
      <c r="K20" s="16"/>
    </row>
    <row r="21" spans="1:15" ht="39.75" customHeight="1" x14ac:dyDescent="0.2">
      <c r="A21" s="1" t="s">
        <v>70</v>
      </c>
      <c r="B21" s="100" t="s">
        <v>64</v>
      </c>
      <c r="C21" s="117"/>
      <c r="D21" s="32" t="s">
        <v>10</v>
      </c>
      <c r="E21" s="25"/>
      <c r="F21" s="6"/>
      <c r="G21" s="11"/>
      <c r="H21" s="6"/>
      <c r="I21" s="6"/>
      <c r="J21" s="11"/>
      <c r="K21" s="16"/>
    </row>
    <row r="22" spans="1:15" ht="42" customHeight="1" x14ac:dyDescent="0.2">
      <c r="A22" s="1" t="s">
        <v>21</v>
      </c>
      <c r="B22" s="100" t="s">
        <v>65</v>
      </c>
      <c r="C22" s="101"/>
      <c r="D22" s="32" t="s">
        <v>10</v>
      </c>
      <c r="E22" s="25"/>
      <c r="F22" s="6"/>
      <c r="G22" s="11"/>
      <c r="H22" s="6"/>
      <c r="I22" s="6"/>
      <c r="J22" s="11"/>
      <c r="K22" s="16"/>
    </row>
    <row r="23" spans="1:15" ht="30.75" customHeight="1" x14ac:dyDescent="0.2">
      <c r="A23" s="4" t="s">
        <v>75</v>
      </c>
      <c r="B23" s="114" t="s">
        <v>22</v>
      </c>
      <c r="C23" s="115"/>
      <c r="D23" s="31" t="s">
        <v>10</v>
      </c>
      <c r="E23" s="24">
        <f t="shared" ref="E23:K23" si="3">E24+E25</f>
        <v>0</v>
      </c>
      <c r="F23" s="5">
        <f t="shared" si="3"/>
        <v>0</v>
      </c>
      <c r="G23" s="10">
        <f t="shared" si="3"/>
        <v>0</v>
      </c>
      <c r="H23" s="5">
        <f t="shared" si="3"/>
        <v>0</v>
      </c>
      <c r="I23" s="5">
        <f t="shared" si="3"/>
        <v>0</v>
      </c>
      <c r="J23" s="10">
        <f t="shared" si="3"/>
        <v>0</v>
      </c>
      <c r="K23" s="15">
        <f t="shared" si="3"/>
        <v>0</v>
      </c>
    </row>
    <row r="24" spans="1:15" ht="30.75" customHeight="1" x14ac:dyDescent="0.2">
      <c r="A24" s="1" t="s">
        <v>23</v>
      </c>
      <c r="B24" s="100" t="s">
        <v>66</v>
      </c>
      <c r="C24" s="101"/>
      <c r="D24" s="32" t="s">
        <v>10</v>
      </c>
      <c r="E24" s="25"/>
      <c r="F24" s="6"/>
      <c r="G24" s="11"/>
      <c r="H24" s="6"/>
      <c r="I24" s="6"/>
      <c r="J24" s="11"/>
      <c r="K24" s="16"/>
    </row>
    <row r="25" spans="1:15" ht="23.25" customHeight="1" x14ac:dyDescent="0.2">
      <c r="A25" s="1" t="s">
        <v>24</v>
      </c>
      <c r="B25" s="100" t="s">
        <v>25</v>
      </c>
      <c r="C25" s="101"/>
      <c r="D25" s="32" t="s">
        <v>10</v>
      </c>
      <c r="E25" s="25"/>
      <c r="F25" s="6"/>
      <c r="G25" s="11"/>
      <c r="H25" s="6"/>
      <c r="I25" s="6"/>
      <c r="J25" s="11"/>
      <c r="K25" s="16"/>
    </row>
    <row r="26" spans="1:15" ht="35.25" customHeight="1" x14ac:dyDescent="0.2">
      <c r="A26" s="4" t="s">
        <v>26</v>
      </c>
      <c r="B26" s="118" t="s">
        <v>27</v>
      </c>
      <c r="C26" s="119"/>
      <c r="D26" s="31" t="s">
        <v>10</v>
      </c>
      <c r="E26" s="26">
        <f>E27+E49+E55+E56+E57</f>
        <v>144544794</v>
      </c>
      <c r="F26" s="7">
        <f>F27+F49+F55+F56+F57</f>
        <v>0</v>
      </c>
      <c r="G26" s="12">
        <f>G27+G49+G55+G56+G57</f>
        <v>144544794</v>
      </c>
      <c r="H26" s="7">
        <f t="shared" ref="H26:I26" si="4">H27+H49+H55+H56</f>
        <v>0</v>
      </c>
      <c r="I26" s="7">
        <f t="shared" si="4"/>
        <v>0</v>
      </c>
      <c r="J26" s="12">
        <f>J27+J49+J55+J56+J57</f>
        <v>108680896</v>
      </c>
      <c r="K26" s="12">
        <f>K27+K49+K55+K56+K57</f>
        <v>35863898</v>
      </c>
      <c r="L26" s="44"/>
    </row>
    <row r="27" spans="1:15" ht="36.75" customHeight="1" x14ac:dyDescent="0.2">
      <c r="A27" s="4" t="s">
        <v>28</v>
      </c>
      <c r="B27" s="85" t="s">
        <v>29</v>
      </c>
      <c r="C27" s="86"/>
      <c r="D27" s="33" t="s">
        <v>10</v>
      </c>
      <c r="E27" s="26">
        <f>E28+E30+E48+E47</f>
        <v>132536194</v>
      </c>
      <c r="F27" s="7">
        <f t="shared" ref="F27:K27" si="5">F28+F30+F48</f>
        <v>0</v>
      </c>
      <c r="G27" s="12">
        <f>G28+G30+G48+G47</f>
        <v>132536194</v>
      </c>
      <c r="H27" s="7">
        <f t="shared" si="5"/>
        <v>0</v>
      </c>
      <c r="I27" s="7">
        <f t="shared" si="5"/>
        <v>0</v>
      </c>
      <c r="J27" s="12">
        <f>J28+J30+J48+J47</f>
        <v>96672296</v>
      </c>
      <c r="K27" s="17">
        <f t="shared" si="5"/>
        <v>35863898</v>
      </c>
      <c r="L27" s="44"/>
      <c r="M27" s="44"/>
    </row>
    <row r="28" spans="1:15" ht="23.25" customHeight="1" x14ac:dyDescent="0.2">
      <c r="A28" s="4" t="s">
        <v>30</v>
      </c>
      <c r="B28" s="83" t="s">
        <v>82</v>
      </c>
      <c r="C28" s="84"/>
      <c r="D28" s="31" t="s">
        <v>10</v>
      </c>
      <c r="E28" s="24">
        <f>G28-F28</f>
        <v>0</v>
      </c>
      <c r="F28" s="5"/>
      <c r="G28" s="10">
        <f>H28+I28+J28+K28</f>
        <v>0</v>
      </c>
      <c r="H28" s="5"/>
      <c r="I28" s="5"/>
      <c r="J28" s="10"/>
      <c r="K28" s="15"/>
    </row>
    <row r="29" spans="1:15" ht="23.25" customHeight="1" x14ac:dyDescent="0.2">
      <c r="A29" s="1" t="s">
        <v>31</v>
      </c>
      <c r="B29" s="73" t="s">
        <v>32</v>
      </c>
      <c r="C29" s="74"/>
      <c r="D29" s="32" t="s">
        <v>10</v>
      </c>
      <c r="E29" s="25">
        <f>G29-F29</f>
        <v>0</v>
      </c>
      <c r="F29" s="6"/>
      <c r="G29" s="11">
        <f>H29+I29+J29+K29</f>
        <v>0</v>
      </c>
      <c r="H29" s="6"/>
      <c r="I29" s="6"/>
      <c r="J29" s="11"/>
      <c r="K29" s="16"/>
    </row>
    <row r="30" spans="1:15" ht="33.75" customHeight="1" x14ac:dyDescent="0.2">
      <c r="A30" s="4" t="s">
        <v>33</v>
      </c>
      <c r="B30" s="85" t="s">
        <v>83</v>
      </c>
      <c r="C30" s="87"/>
      <c r="D30" s="33" t="s">
        <v>10</v>
      </c>
      <c r="E30" s="24">
        <f t="shared" ref="E30:K30" si="6">E31</f>
        <v>131186114</v>
      </c>
      <c r="F30" s="5">
        <f t="shared" si="6"/>
        <v>0</v>
      </c>
      <c r="G30" s="10">
        <f t="shared" si="6"/>
        <v>131186114</v>
      </c>
      <c r="H30" s="5">
        <f t="shared" si="6"/>
        <v>0</v>
      </c>
      <c r="I30" s="5">
        <f t="shared" si="6"/>
        <v>0</v>
      </c>
      <c r="J30" s="10">
        <f t="shared" si="6"/>
        <v>95322216</v>
      </c>
      <c r="K30" s="15">
        <f t="shared" si="6"/>
        <v>35863898</v>
      </c>
    </row>
    <row r="31" spans="1:15" ht="33" customHeight="1" x14ac:dyDescent="0.2">
      <c r="A31" s="4" t="s">
        <v>34</v>
      </c>
      <c r="B31" s="90" t="s">
        <v>81</v>
      </c>
      <c r="C31" s="91"/>
      <c r="D31" s="31" t="s">
        <v>10</v>
      </c>
      <c r="E31" s="24">
        <f>E32+E33+E34+E35</f>
        <v>131186114</v>
      </c>
      <c r="F31" s="5">
        <f t="shared" ref="F31:I31" si="7">F32+F33+F34</f>
        <v>0</v>
      </c>
      <c r="G31" s="10">
        <f>G32+G33+G34+G35</f>
        <v>131186114</v>
      </c>
      <c r="H31" s="5">
        <f t="shared" si="7"/>
        <v>0</v>
      </c>
      <c r="I31" s="5">
        <f t="shared" si="7"/>
        <v>0</v>
      </c>
      <c r="J31" s="10">
        <f>SUM(J32:J35)</f>
        <v>95322216</v>
      </c>
      <c r="K31" s="15">
        <f>K32+K33+K34+K35</f>
        <v>35863898</v>
      </c>
      <c r="L31" s="44"/>
      <c r="M31" s="44"/>
    </row>
    <row r="32" spans="1:15" ht="23.25" customHeight="1" x14ac:dyDescent="0.3">
      <c r="A32" s="1" t="s">
        <v>35</v>
      </c>
      <c r="B32" s="88" t="s">
        <v>108</v>
      </c>
      <c r="C32" s="89"/>
      <c r="D32" s="32" t="s">
        <v>10</v>
      </c>
      <c r="E32" s="25">
        <f>G32</f>
        <v>129771227</v>
      </c>
      <c r="F32" s="6">
        <v>0</v>
      </c>
      <c r="G32" s="11">
        <f>H32+I32+J32+K32</f>
        <v>129771227</v>
      </c>
      <c r="H32" s="11"/>
      <c r="I32" s="6">
        <v>0</v>
      </c>
      <c r="J32" s="11">
        <f>'[1]Урегулирование 12.18'!$J$32+'[2]урегулирование 12.18'!$J$32+'[3]урегулирование 12.18'!$J$32+'[4]урегулирование 12.18'!$J$32+'[5]урегулирование 12.18'!$J$32+'[6]урегулирование 12.18'!$J$32+'[7]урегулирование 12.18'!$J$32+'[8]урегулирование 12.18'!$J$32+'[9]урегулирование 12.18'!$J$32+'[10]урегулирование 12.18'!$J$32+'[11]урегулирование 12.18'!$J$32+'[12]Проткл разногл МЭСа после корре'!$J$32</f>
        <v>94559086</v>
      </c>
      <c r="K32" s="16">
        <f>'[1]Урегулирование 12.18'!$K$32+'[2]урегулирование 12.18'!$K$32+'[3]урегулирование 12.18'!$K$32+'[4]урегулирование 12.18'!$K$32+'[5]урегулирование 12.18'!$K$32+'[6]урегулирование 12.18'!$K$32+'[7]урегулирование 12.18'!$K$32+'[8]урегулирование 12.18'!$K$32+'[9]урегулирование 12.18'!$K$32+'[10]урегулирование 12.18'!$K$32+'[11]урегулирование 12.18'!$K$32+'[12]Проткл разногл МЭСа после корре'!$K$32</f>
        <v>35212141</v>
      </c>
      <c r="L32" s="63"/>
      <c r="M32" s="67"/>
      <c r="N32" s="63"/>
      <c r="O32" s="66"/>
    </row>
    <row r="33" spans="1:15" ht="23.25" customHeight="1" x14ac:dyDescent="0.35">
      <c r="A33" s="1" t="s">
        <v>36</v>
      </c>
      <c r="B33" s="88" t="s">
        <v>109</v>
      </c>
      <c r="C33" s="89"/>
      <c r="D33" s="32" t="s">
        <v>10</v>
      </c>
      <c r="E33" s="25">
        <f>G33</f>
        <v>370930</v>
      </c>
      <c r="F33" s="6">
        <v>0</v>
      </c>
      <c r="G33" s="11">
        <f>K33</f>
        <v>370930</v>
      </c>
      <c r="H33" s="6">
        <v>0</v>
      </c>
      <c r="I33" s="6">
        <v>0</v>
      </c>
      <c r="J33" s="11">
        <v>0</v>
      </c>
      <c r="K33" s="16">
        <f>'[1]Урегулирование 12.18'!$K$33+'[2]урегулирование 12.18'!$K$33+'[3]урегулирование 12.18'!$K$33+'[4]урегулирование 12.18'!$K$33+'[5]урегулирование 12.18'!$K$33+'[6]урегулирование 12.18'!$K$33+'[7]урегулирование 12.18'!$K$33+'[8]урегулирование 12.18'!$K$33+'[9]урегулирование 12.18'!$K$33+'[10]урегулирование 12.18'!$K$33+'[11]урегулирование 12.18'!$K$33+'[12]Проткл разногл МЭСа после корре'!$K$33</f>
        <v>370930</v>
      </c>
      <c r="L33" s="55"/>
    </row>
    <row r="34" spans="1:15" ht="23.25" customHeight="1" x14ac:dyDescent="0.2">
      <c r="A34" s="1" t="s">
        <v>37</v>
      </c>
      <c r="B34" s="88" t="s">
        <v>110</v>
      </c>
      <c r="C34" s="89"/>
      <c r="D34" s="32" t="s">
        <v>10</v>
      </c>
      <c r="E34" s="25">
        <f>G34</f>
        <v>1041233</v>
      </c>
      <c r="F34" s="6">
        <v>0</v>
      </c>
      <c r="G34" s="11">
        <f>H34+I34+J34+K34</f>
        <v>1041233</v>
      </c>
      <c r="H34" s="6">
        <v>0</v>
      </c>
      <c r="I34" s="6">
        <v>0</v>
      </c>
      <c r="J34" s="11">
        <f>'[1]Урегулирование 12.18'!$J$34+'[2]урегулирование 12.18'!$J$34+'[3]урегулирование 12.18'!$J$34+'[4]урегулирование 12.18'!$J$34+'[5]урегулирование 12.18'!$J$34+'[6]урегулирование 12.18'!$J$34+'[7]урегулирование 12.18'!$J$34+'[8]урегулирование 12.18'!$J$34+'[9]урегулирование 12.18'!$J$34+'[10]урегулирование 12.18'!$J$34+'[11]урегулирование 12.18'!$J$34+'[12]Проткл разногл МЭСа после корре'!$J$34</f>
        <v>763130</v>
      </c>
      <c r="K34" s="16">
        <f>'[1]Урегулирование 12.18'!$K$34+'[2]урегулирование 12.18'!$K$34+'[3]урегулирование 12.18'!$K$34+'[4]урегулирование 12.18'!$K$34+'[5]урегулирование 12.18'!$K$34+'[6]урегулирование 12.18'!$K$34+'[7]урегулирование 12.18'!$K$34+'[8]урегулирование 12.18'!$K$34+'[9]урегулирование 12.18'!$K$34+'[10]урегулирование 12.18'!$K$34+'[11]урегулирование 12.18'!$K$34+'[12]Проткл разногл МЭСа после корре'!$K$34</f>
        <v>278103</v>
      </c>
    </row>
    <row r="35" spans="1:15" ht="23.25" customHeight="1" x14ac:dyDescent="0.2">
      <c r="A35" s="1" t="s">
        <v>37</v>
      </c>
      <c r="B35" s="88" t="s">
        <v>111</v>
      </c>
      <c r="C35" s="89"/>
      <c r="D35" s="32" t="s">
        <v>10</v>
      </c>
      <c r="E35" s="25">
        <f>G35</f>
        <v>2724</v>
      </c>
      <c r="F35" s="6">
        <v>0</v>
      </c>
      <c r="G35" s="11">
        <f>H35+I35+J35+K35</f>
        <v>2724</v>
      </c>
      <c r="H35" s="6">
        <v>0</v>
      </c>
      <c r="I35" s="6">
        <v>0</v>
      </c>
      <c r="J35" s="11">
        <v>0</v>
      </c>
      <c r="K35" s="16">
        <f>'[1]Урегулирование 12.18'!$K$35+'[2]урегулирование 12.18'!$K$35+'[3]урегулирование 12.18'!$K$35+'[4]урегулирование 12.18'!$K$35+'[5]урегулирование 12.18'!$K$35+'[6]урегулирование 12.18'!$K$35+'[7]урегулирование 12.18'!$K$35+'[8]урегулирование 12.18'!$K$35+'[9]урегулирование 12.18'!$K$35+'[10]урегулирование 12.18'!$K$35+'[11]урегулирование 12.18'!$K$35+'[12]Проткл разногл МЭСа после корре'!$K$35</f>
        <v>2724</v>
      </c>
    </row>
    <row r="36" spans="1:15" ht="23.25" customHeight="1" x14ac:dyDescent="0.2">
      <c r="A36" s="1" t="s">
        <v>86</v>
      </c>
      <c r="B36" s="73" t="s">
        <v>85</v>
      </c>
      <c r="C36" s="74"/>
      <c r="D36" s="32" t="s">
        <v>10</v>
      </c>
      <c r="E36" s="25"/>
      <c r="F36" s="6"/>
      <c r="G36" s="11"/>
      <c r="H36" s="6"/>
      <c r="I36" s="6"/>
      <c r="J36" s="11"/>
      <c r="K36" s="16"/>
    </row>
    <row r="37" spans="1:15" ht="23.25" customHeight="1" x14ac:dyDescent="0.2">
      <c r="A37" s="1" t="s">
        <v>88</v>
      </c>
      <c r="B37" s="73" t="s">
        <v>85</v>
      </c>
      <c r="C37" s="74"/>
      <c r="D37" s="32" t="s">
        <v>10</v>
      </c>
      <c r="E37" s="25"/>
      <c r="F37" s="6"/>
      <c r="G37" s="11"/>
      <c r="H37" s="6"/>
      <c r="I37" s="6"/>
      <c r="J37" s="11"/>
      <c r="K37" s="16"/>
    </row>
    <row r="38" spans="1:15" ht="23.25" customHeight="1" x14ac:dyDescent="0.2">
      <c r="A38" s="1" t="s">
        <v>89</v>
      </c>
      <c r="B38" s="73" t="s">
        <v>85</v>
      </c>
      <c r="C38" s="74"/>
      <c r="D38" s="32" t="s">
        <v>10</v>
      </c>
      <c r="E38" s="25"/>
      <c r="F38" s="6"/>
      <c r="G38" s="11"/>
      <c r="H38" s="6"/>
      <c r="I38" s="6"/>
      <c r="J38" s="11"/>
      <c r="K38" s="16"/>
    </row>
    <row r="39" spans="1:15" ht="23.25" customHeight="1" x14ac:dyDescent="0.2">
      <c r="A39" s="1" t="s">
        <v>90</v>
      </c>
      <c r="B39" s="73" t="s">
        <v>38</v>
      </c>
      <c r="C39" s="74"/>
      <c r="D39" s="32" t="s">
        <v>10</v>
      </c>
      <c r="E39" s="25"/>
      <c r="F39" s="6"/>
      <c r="G39" s="11"/>
      <c r="H39" s="6"/>
      <c r="I39" s="6"/>
      <c r="J39" s="11"/>
      <c r="K39" s="16"/>
    </row>
    <row r="40" spans="1:15" ht="23.25" customHeight="1" x14ac:dyDescent="0.2">
      <c r="A40" s="4" t="s">
        <v>39</v>
      </c>
      <c r="B40" s="83" t="s">
        <v>92</v>
      </c>
      <c r="C40" s="84"/>
      <c r="D40" s="31" t="s">
        <v>10</v>
      </c>
      <c r="E40" s="24">
        <f>E41+E42+E43</f>
        <v>0</v>
      </c>
      <c r="F40" s="5">
        <f t="shared" ref="F40:K40" si="8">F41+F42+F43</f>
        <v>0</v>
      </c>
      <c r="G40" s="10">
        <f t="shared" si="8"/>
        <v>0</v>
      </c>
      <c r="H40" s="5">
        <f t="shared" si="8"/>
        <v>0</v>
      </c>
      <c r="I40" s="5">
        <f t="shared" si="8"/>
        <v>0</v>
      </c>
      <c r="J40" s="10">
        <f t="shared" si="8"/>
        <v>0</v>
      </c>
      <c r="K40" s="15">
        <f t="shared" si="8"/>
        <v>0</v>
      </c>
    </row>
    <row r="41" spans="1:15" ht="23.25" customHeight="1" x14ac:dyDescent="0.2">
      <c r="A41" s="1" t="s">
        <v>40</v>
      </c>
      <c r="B41" s="73" t="s">
        <v>84</v>
      </c>
      <c r="C41" s="74"/>
      <c r="D41" s="32" t="s">
        <v>10</v>
      </c>
      <c r="E41" s="25"/>
      <c r="F41" s="6"/>
      <c r="G41" s="11"/>
      <c r="H41" s="6"/>
      <c r="I41" s="6"/>
      <c r="J41" s="11"/>
      <c r="K41" s="16"/>
    </row>
    <row r="42" spans="1:15" ht="23.25" customHeight="1" x14ac:dyDescent="0.2">
      <c r="A42" s="1" t="s">
        <v>41</v>
      </c>
      <c r="B42" s="73" t="s">
        <v>84</v>
      </c>
      <c r="C42" s="74"/>
      <c r="D42" s="32" t="s">
        <v>10</v>
      </c>
      <c r="E42" s="25"/>
      <c r="F42" s="6"/>
      <c r="G42" s="11"/>
      <c r="H42" s="6"/>
      <c r="I42" s="6"/>
      <c r="J42" s="11"/>
      <c r="K42" s="16"/>
    </row>
    <row r="43" spans="1:15" ht="23.25" customHeight="1" x14ac:dyDescent="0.2">
      <c r="A43" s="1" t="s">
        <v>42</v>
      </c>
      <c r="B43" s="73" t="s">
        <v>84</v>
      </c>
      <c r="C43" s="74"/>
      <c r="D43" s="32" t="s">
        <v>10</v>
      </c>
      <c r="E43" s="25"/>
      <c r="F43" s="6"/>
      <c r="G43" s="11"/>
      <c r="H43" s="6"/>
      <c r="I43" s="6"/>
      <c r="J43" s="11"/>
      <c r="K43" s="16"/>
    </row>
    <row r="44" spans="1:15" ht="23.25" customHeight="1" x14ac:dyDescent="0.2">
      <c r="A44" s="1" t="s">
        <v>43</v>
      </c>
      <c r="B44" s="73" t="s">
        <v>84</v>
      </c>
      <c r="C44" s="74"/>
      <c r="D44" s="32" t="s">
        <v>10</v>
      </c>
      <c r="E44" s="25"/>
      <c r="F44" s="6"/>
      <c r="G44" s="11"/>
      <c r="H44" s="6"/>
      <c r="I44" s="6"/>
      <c r="J44" s="11"/>
      <c r="K44" s="16"/>
    </row>
    <row r="45" spans="1:15" ht="23.25" customHeight="1" x14ac:dyDescent="0.35">
      <c r="A45" s="1" t="s">
        <v>87</v>
      </c>
      <c r="B45" s="73" t="s">
        <v>38</v>
      </c>
      <c r="C45" s="74"/>
      <c r="D45" s="32" t="s">
        <v>10</v>
      </c>
      <c r="E45" s="25"/>
      <c r="F45" s="6"/>
      <c r="G45" s="11"/>
      <c r="H45" s="6"/>
      <c r="I45" s="6"/>
      <c r="J45" s="11"/>
      <c r="K45" s="16"/>
      <c r="O45" s="64"/>
    </row>
    <row r="46" spans="1:15" ht="23.25" customHeight="1" x14ac:dyDescent="0.25">
      <c r="A46" s="4" t="s">
        <v>44</v>
      </c>
      <c r="B46" s="83" t="s">
        <v>46</v>
      </c>
      <c r="C46" s="75"/>
      <c r="D46" s="31" t="s">
        <v>10</v>
      </c>
      <c r="E46" s="24">
        <f>G46-F46</f>
        <v>0</v>
      </c>
      <c r="F46" s="5"/>
      <c r="G46" s="10">
        <f>H46+I46+J46+K46</f>
        <v>0</v>
      </c>
      <c r="H46" s="5"/>
      <c r="I46" s="5"/>
      <c r="J46" s="10"/>
      <c r="K46" s="15"/>
      <c r="N46" s="38"/>
      <c r="O46" s="44"/>
    </row>
    <row r="47" spans="1:15" ht="23.25" customHeight="1" x14ac:dyDescent="0.2">
      <c r="A47" s="4" t="s">
        <v>45</v>
      </c>
      <c r="B47" s="85" t="s">
        <v>47</v>
      </c>
      <c r="C47" s="86"/>
      <c r="D47" s="31" t="s">
        <v>10</v>
      </c>
      <c r="E47" s="24">
        <f>G47-F47</f>
        <v>1350080</v>
      </c>
      <c r="F47" s="5"/>
      <c r="G47" s="10">
        <f>H47+I47+J47+K47</f>
        <v>1350080</v>
      </c>
      <c r="H47" s="5"/>
      <c r="I47" s="5"/>
      <c r="J47" s="10">
        <f>'[12]Проткл разногл МЭСа после корре'!$J$47</f>
        <v>1350080</v>
      </c>
      <c r="K47" s="15"/>
    </row>
    <row r="48" spans="1:15" ht="33" customHeight="1" x14ac:dyDescent="0.2">
      <c r="A48" s="4" t="s">
        <v>60</v>
      </c>
      <c r="B48" s="83" t="s">
        <v>97</v>
      </c>
      <c r="C48" s="75"/>
      <c r="D48" s="33" t="s">
        <v>10</v>
      </c>
      <c r="E48" s="24">
        <f>G48-F48</f>
        <v>0</v>
      </c>
      <c r="F48" s="5"/>
      <c r="G48" s="10">
        <f>H48+I48+J48+K48</f>
        <v>0</v>
      </c>
      <c r="H48" s="5"/>
      <c r="I48" s="5"/>
      <c r="J48" s="10"/>
      <c r="K48" s="15"/>
    </row>
    <row r="49" spans="1:14" ht="36.75" customHeight="1" x14ac:dyDescent="0.2">
      <c r="A49" s="4" t="s">
        <v>48</v>
      </c>
      <c r="B49" s="85" t="s">
        <v>93</v>
      </c>
      <c r="C49" s="87"/>
      <c r="D49" s="31" t="s">
        <v>10</v>
      </c>
      <c r="E49" s="26">
        <f>E50+E51+E52+E54</f>
        <v>4553520</v>
      </c>
      <c r="F49" s="7">
        <f t="shared" ref="F49:K49" si="9">F50+F51+F52+F54</f>
        <v>0</v>
      </c>
      <c r="G49" s="12">
        <f t="shared" si="9"/>
        <v>4553520</v>
      </c>
      <c r="H49" s="7">
        <f t="shared" si="9"/>
        <v>0</v>
      </c>
      <c r="I49" s="7">
        <f t="shared" si="9"/>
        <v>0</v>
      </c>
      <c r="J49" s="12">
        <f t="shared" si="9"/>
        <v>4553520</v>
      </c>
      <c r="K49" s="17">
        <f t="shared" si="9"/>
        <v>0</v>
      </c>
      <c r="M49" s="65"/>
    </row>
    <row r="50" spans="1:14" ht="23.25" customHeight="1" x14ac:dyDescent="0.2">
      <c r="A50" s="4" t="s">
        <v>49</v>
      </c>
      <c r="B50" s="88" t="s">
        <v>112</v>
      </c>
      <c r="C50" s="89"/>
      <c r="D50" s="32" t="s">
        <v>10</v>
      </c>
      <c r="E50" s="39">
        <f>G50</f>
        <v>4553520</v>
      </c>
      <c r="F50" s="6">
        <v>0</v>
      </c>
      <c r="G50" s="11">
        <f>SUM(H50:K50)</f>
        <v>4553520</v>
      </c>
      <c r="H50" s="6">
        <v>0</v>
      </c>
      <c r="I50" s="6">
        <v>0</v>
      </c>
      <c r="J50" s="11">
        <f>'[1]Урегулирование 12.18'!$J$50+'[2]урегулирование 12.18'!$J$50+'[3]урегулирование 12.18'!$J$50+'[4]урегулирование 12.18'!$J$50+'[5]урегулирование 12.18'!$J$50+'[6]урегулирование 12.18'!$J$50+'[7]урегулирование 12.18'!$J$50+'[8]урегулирование 12.18'!$J$50+'[9]урегулирование 12.18'!$J$50+'[10]урегулирование 12.18'!$J$50+'[11]урегулирование 12.18'!$J$50+'[12]Проткл разногл МЭСа после корре'!$J$50</f>
        <v>4553520</v>
      </c>
      <c r="K50" s="16">
        <v>0</v>
      </c>
    </row>
    <row r="51" spans="1:14" ht="23.25" customHeight="1" x14ac:dyDescent="0.2">
      <c r="A51" s="4" t="s">
        <v>50</v>
      </c>
      <c r="B51" s="73" t="s">
        <v>51</v>
      </c>
      <c r="C51" s="74"/>
      <c r="D51" s="32" t="s">
        <v>10</v>
      </c>
      <c r="E51" s="25"/>
      <c r="F51" s="6"/>
      <c r="G51" s="11"/>
      <c r="H51" s="6"/>
      <c r="I51" s="6"/>
      <c r="J51" s="11"/>
      <c r="K51" s="16"/>
    </row>
    <row r="52" spans="1:14" ht="23.25" customHeight="1" x14ac:dyDescent="0.2">
      <c r="A52" s="4" t="s">
        <v>58</v>
      </c>
      <c r="B52" s="73" t="s">
        <v>51</v>
      </c>
      <c r="C52" s="74"/>
      <c r="D52" s="32" t="s">
        <v>10</v>
      </c>
      <c r="E52" s="25"/>
      <c r="F52" s="6"/>
      <c r="G52" s="11"/>
      <c r="H52" s="6"/>
      <c r="I52" s="6"/>
      <c r="J52" s="11"/>
      <c r="K52" s="16"/>
    </row>
    <row r="53" spans="1:14" ht="23.25" customHeight="1" x14ac:dyDescent="0.2">
      <c r="A53" s="4" t="s">
        <v>59</v>
      </c>
      <c r="B53" s="73" t="s">
        <v>51</v>
      </c>
      <c r="C53" s="74"/>
      <c r="D53" s="32" t="s">
        <v>10</v>
      </c>
      <c r="E53" s="25"/>
      <c r="F53" s="6"/>
      <c r="G53" s="11"/>
      <c r="H53" s="6"/>
      <c r="I53" s="6"/>
      <c r="J53" s="11"/>
      <c r="K53" s="16"/>
    </row>
    <row r="54" spans="1:14" ht="23.25" customHeight="1" x14ac:dyDescent="0.2">
      <c r="A54" s="4" t="s">
        <v>91</v>
      </c>
      <c r="B54" s="73" t="s">
        <v>51</v>
      </c>
      <c r="C54" s="74"/>
      <c r="D54" s="32" t="s">
        <v>10</v>
      </c>
      <c r="E54" s="25"/>
      <c r="F54" s="6"/>
      <c r="G54" s="11"/>
      <c r="H54" s="6"/>
      <c r="I54" s="6"/>
      <c r="J54" s="11"/>
      <c r="K54" s="16"/>
    </row>
    <row r="55" spans="1:14" ht="41.25" customHeight="1" x14ac:dyDescent="0.2">
      <c r="A55" s="35" t="s">
        <v>52</v>
      </c>
      <c r="B55" s="75" t="s">
        <v>67</v>
      </c>
      <c r="C55" s="75"/>
      <c r="D55" s="31" t="s">
        <v>10</v>
      </c>
      <c r="E55" s="24">
        <f>G55-F55</f>
        <v>0</v>
      </c>
      <c r="F55" s="5"/>
      <c r="G55" s="10">
        <f>H55+I55+J55+K55</f>
        <v>0</v>
      </c>
      <c r="H55" s="5"/>
      <c r="I55" s="5"/>
      <c r="J55" s="10"/>
      <c r="K55" s="15"/>
    </row>
    <row r="56" spans="1:14" ht="27" customHeight="1" x14ac:dyDescent="0.2">
      <c r="A56" s="31" t="s">
        <v>53</v>
      </c>
      <c r="B56" s="76" t="s">
        <v>104</v>
      </c>
      <c r="C56" s="76"/>
      <c r="D56" s="31" t="s">
        <v>10</v>
      </c>
      <c r="E56" s="24">
        <f>G56-F56</f>
        <v>4391680</v>
      </c>
      <c r="F56" s="5"/>
      <c r="G56" s="10">
        <f>H56+I56+J56+K56</f>
        <v>4391680</v>
      </c>
      <c r="H56" s="5"/>
      <c r="I56" s="5"/>
      <c r="J56" s="11">
        <f>'[1]Урегулирование 12.18'!$J$56+'[2]урегулирование 12.18'!$J$56+'[3]урегулирование 12.18'!$J$56+'[4]урегулирование 12.18'!$J$56+'[5]урегулирование 12.18'!$J$56+'[6]урегулирование 12.18'!$J$56+'[7]урегулирование 12.18'!$J$56+'[8]урегулирование 12.18'!$J$56+'[9]урегулирование 12.18'!$J$56+'[10]урегулирование 12.18'!$J$56+'[11]урегулирование 12.18'!$J$56+'[12]Проткл разногл МЭСа после корре'!$J$56</f>
        <v>4391680</v>
      </c>
      <c r="K56" s="15"/>
    </row>
    <row r="57" spans="1:14" ht="23.25" customHeight="1" x14ac:dyDescent="0.2">
      <c r="A57" s="31" t="s">
        <v>105</v>
      </c>
      <c r="B57" s="76" t="s">
        <v>106</v>
      </c>
      <c r="C57" s="76"/>
      <c r="D57" s="31"/>
      <c r="E57" s="24">
        <f>G57-F57</f>
        <v>3063400</v>
      </c>
      <c r="F57" s="5"/>
      <c r="G57" s="10">
        <f>H57+I57+J57+K57</f>
        <v>3063400</v>
      </c>
      <c r="H57" s="5"/>
      <c r="I57" s="5"/>
      <c r="J57" s="11">
        <f>'[9]урегулирование 12.18'!$J$57+'[10]урегулирование 12.18'!$J$57+'[11]урегулирование 12.18'!$J$57+'[12]Проткл разногл МЭСа после корре'!$J$57</f>
        <v>3063400</v>
      </c>
      <c r="K57" s="15"/>
    </row>
    <row r="58" spans="1:14" ht="23.25" customHeight="1" x14ac:dyDescent="0.35">
      <c r="A58" s="35" t="s">
        <v>76</v>
      </c>
      <c r="B58" s="79" t="s">
        <v>54</v>
      </c>
      <c r="C58" s="37" t="s">
        <v>55</v>
      </c>
      <c r="D58" s="31" t="s">
        <v>10</v>
      </c>
      <c r="E58" s="24">
        <f>G58-F58</f>
        <v>1726489</v>
      </c>
      <c r="F58" s="5"/>
      <c r="G58" s="10">
        <f>G11-G26</f>
        <v>1726489</v>
      </c>
      <c r="H58" s="5"/>
      <c r="I58" s="5"/>
      <c r="J58" s="10"/>
      <c r="K58" s="15"/>
      <c r="L58" s="54"/>
      <c r="M58" s="53"/>
      <c r="N58" s="53"/>
    </row>
    <row r="59" spans="1:14" ht="23.25" customHeight="1" x14ac:dyDescent="0.2">
      <c r="A59" s="35" t="s">
        <v>77</v>
      </c>
      <c r="B59" s="80"/>
      <c r="C59" s="37" t="s">
        <v>56</v>
      </c>
      <c r="D59" s="31" t="s">
        <v>57</v>
      </c>
      <c r="E59" s="27">
        <f>G59-F59</f>
        <v>1.180333531360356</v>
      </c>
      <c r="F59" s="8"/>
      <c r="G59" s="13">
        <f>G58/G11*100</f>
        <v>1.180333531360356</v>
      </c>
      <c r="H59" s="5"/>
      <c r="I59" s="5"/>
      <c r="J59" s="10"/>
      <c r="K59" s="15"/>
      <c r="L59" s="44"/>
    </row>
    <row r="60" spans="1:14" ht="23.25" customHeight="1" x14ac:dyDescent="0.2">
      <c r="A60" s="56" t="s">
        <v>99</v>
      </c>
      <c r="B60" s="79" t="s">
        <v>101</v>
      </c>
      <c r="C60" s="37" t="s">
        <v>55</v>
      </c>
      <c r="D60" s="31" t="s">
        <v>10</v>
      </c>
      <c r="E60" s="24">
        <f>G60</f>
        <v>1726489</v>
      </c>
      <c r="F60" s="8"/>
      <c r="G60" s="24">
        <f>G58</f>
        <v>1726489</v>
      </c>
      <c r="H60" s="5"/>
      <c r="I60" s="5"/>
      <c r="J60" s="10"/>
      <c r="K60" s="15"/>
      <c r="L60" s="44"/>
    </row>
    <row r="61" spans="1:14" ht="23.25" customHeight="1" thickBot="1" x14ac:dyDescent="0.25">
      <c r="A61" s="56" t="s">
        <v>100</v>
      </c>
      <c r="B61" s="80"/>
      <c r="C61" s="37" t="s">
        <v>56</v>
      </c>
      <c r="D61" s="31" t="s">
        <v>57</v>
      </c>
      <c r="E61" s="27">
        <f>G61</f>
        <v>1.180333531360356</v>
      </c>
      <c r="F61" s="8"/>
      <c r="G61" s="13">
        <f>G60/G11*100</f>
        <v>1.180333531360356</v>
      </c>
      <c r="H61" s="5"/>
      <c r="I61" s="5"/>
      <c r="J61" s="10"/>
      <c r="K61" s="15"/>
      <c r="L61" s="44"/>
    </row>
    <row r="62" spans="1:14" ht="23.25" customHeight="1" x14ac:dyDescent="0.2">
      <c r="A62" s="52" t="s">
        <v>102</v>
      </c>
      <c r="B62" s="77" t="s">
        <v>94</v>
      </c>
      <c r="C62" s="78"/>
      <c r="D62" s="32" t="s">
        <v>10</v>
      </c>
      <c r="E62" s="24">
        <f>E26-E56-E57</f>
        <v>137089714</v>
      </c>
      <c r="F62" s="5"/>
      <c r="G62" s="10">
        <f>E62</f>
        <v>137089714</v>
      </c>
      <c r="H62" s="5"/>
      <c r="I62" s="5"/>
      <c r="J62" s="10"/>
      <c r="K62" s="15"/>
      <c r="L62" s="44"/>
    </row>
    <row r="63" spans="1:14" ht="33" customHeight="1" thickBot="1" x14ac:dyDescent="0.25">
      <c r="A63" s="36" t="s">
        <v>103</v>
      </c>
      <c r="B63" s="81" t="s">
        <v>95</v>
      </c>
      <c r="C63" s="82"/>
      <c r="D63" s="34" t="s">
        <v>10</v>
      </c>
      <c r="E63" s="28">
        <f>E56+E57</f>
        <v>7455080</v>
      </c>
      <c r="F63" s="9"/>
      <c r="G63" s="14">
        <f>E63</f>
        <v>7455080</v>
      </c>
      <c r="H63" s="9"/>
      <c r="I63" s="9"/>
      <c r="J63" s="14"/>
      <c r="K63" s="18"/>
    </row>
    <row r="64" spans="1:14" ht="22.5" x14ac:dyDescent="0.3">
      <c r="A64" s="68"/>
      <c r="B64" s="60"/>
      <c r="C64" s="62"/>
      <c r="D64" s="48"/>
      <c r="E64" s="49"/>
      <c r="F64" s="46"/>
      <c r="G64" s="48"/>
      <c r="H64" s="57"/>
      <c r="I64" s="58"/>
      <c r="J64" s="48"/>
      <c r="K64" s="48"/>
    </row>
    <row r="65" spans="1:11" x14ac:dyDescent="0.2">
      <c r="E65" s="48"/>
      <c r="F65" s="48"/>
      <c r="G65" s="48"/>
      <c r="H65" s="48"/>
      <c r="I65" s="48"/>
      <c r="J65" s="48"/>
      <c r="K65" s="48"/>
    </row>
    <row r="66" spans="1:11" ht="19.5" x14ac:dyDescent="0.35">
      <c r="A66" s="45"/>
      <c r="B66" s="46"/>
      <c r="C66" s="38"/>
      <c r="D66" s="45"/>
      <c r="E66" s="46"/>
      <c r="F66" s="38"/>
      <c r="G66" s="38"/>
      <c r="H66" s="38"/>
      <c r="I66" s="45"/>
      <c r="J66" s="19"/>
      <c r="K66" s="46"/>
    </row>
    <row r="67" spans="1:11" ht="18.75" x14ac:dyDescent="0.3">
      <c r="A67" s="19"/>
      <c r="B67" s="46"/>
      <c r="C67" s="38"/>
      <c r="D67" s="19"/>
      <c r="E67" s="46"/>
      <c r="F67" s="38"/>
      <c r="G67" s="38"/>
      <c r="H67" s="38"/>
      <c r="I67" s="19"/>
      <c r="J67" s="46"/>
      <c r="K67" s="46"/>
    </row>
    <row r="68" spans="1:11" ht="18.75" x14ac:dyDescent="0.3">
      <c r="A68" s="19"/>
      <c r="B68" s="46"/>
      <c r="C68" s="38"/>
      <c r="D68" s="50"/>
      <c r="E68" s="50"/>
      <c r="F68" s="38"/>
      <c r="G68" s="38"/>
      <c r="H68" s="38"/>
      <c r="I68" s="46"/>
      <c r="J68" s="46"/>
      <c r="K68" s="46"/>
    </row>
    <row r="69" spans="1:11" ht="18.75" x14ac:dyDescent="0.3">
      <c r="A69" s="46"/>
      <c r="B69" s="19"/>
      <c r="C69" s="38"/>
      <c r="D69" s="51"/>
      <c r="E69" s="51"/>
      <c r="F69" s="38"/>
      <c r="G69" s="38"/>
      <c r="H69" s="38"/>
      <c r="I69" s="19"/>
      <c r="J69" s="19"/>
      <c r="K69" s="19"/>
    </row>
    <row r="70" spans="1:11" ht="18.75" customHeight="1" x14ac:dyDescent="0.3">
      <c r="A70" s="19"/>
      <c r="B70" s="19"/>
      <c r="C70" s="38"/>
      <c r="D70" s="19"/>
      <c r="E70" s="46"/>
      <c r="F70" s="38"/>
      <c r="G70" s="38"/>
      <c r="H70" s="38"/>
      <c r="I70" s="19"/>
      <c r="J70" s="19"/>
      <c r="K70" s="19"/>
    </row>
    <row r="71" spans="1:11" ht="18.75" customHeight="1" x14ac:dyDescent="0.3">
      <c r="A71" s="50"/>
      <c r="B71" s="50"/>
      <c r="C71" s="38"/>
      <c r="D71" s="50"/>
      <c r="E71" s="46"/>
      <c r="F71" s="38"/>
      <c r="G71" s="38"/>
      <c r="H71" s="38"/>
      <c r="I71" s="19"/>
      <c r="J71" s="19"/>
      <c r="K71" s="19"/>
    </row>
    <row r="72" spans="1:11" ht="18.75" x14ac:dyDescent="0.3">
      <c r="A72" s="51"/>
      <c r="B72" s="51"/>
      <c r="C72" s="38"/>
      <c r="D72" s="47"/>
      <c r="E72" s="46"/>
      <c r="F72" s="38"/>
      <c r="G72" s="38"/>
      <c r="H72" s="38"/>
      <c r="I72" s="46"/>
      <c r="J72" s="47"/>
      <c r="K72" s="46"/>
    </row>
    <row r="73" spans="1:11" x14ac:dyDescent="0.2">
      <c r="A73" s="72"/>
      <c r="B73" s="72"/>
      <c r="C73" s="72"/>
      <c r="D73" s="48"/>
      <c r="E73" s="48"/>
      <c r="F73" s="48"/>
      <c r="G73" s="48"/>
      <c r="H73" s="48"/>
      <c r="I73" s="48"/>
      <c r="J73" s="48"/>
      <c r="K73" s="48"/>
    </row>
    <row r="74" spans="1:11" x14ac:dyDescent="0.2">
      <c r="A74" s="113"/>
      <c r="B74" s="113"/>
      <c r="C74" s="113"/>
      <c r="D74" s="48"/>
      <c r="E74" s="48"/>
      <c r="F74" s="48"/>
      <c r="G74" s="48"/>
      <c r="H74" s="48"/>
      <c r="I74" s="48"/>
      <c r="J74" s="48"/>
      <c r="K74" s="48"/>
    </row>
    <row r="78" spans="1:11" ht="12.75" customHeight="1" x14ac:dyDescent="0.2"/>
    <row r="90" spans="16:16" ht="18" x14ac:dyDescent="0.25">
      <c r="P90" s="38"/>
    </row>
  </sheetData>
  <mergeCells count="60">
    <mergeCell ref="A74:C74"/>
    <mergeCell ref="B15:C15"/>
    <mergeCell ref="B27:C27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39:C39"/>
    <mergeCell ref="B28:C28"/>
    <mergeCell ref="A6:K6"/>
    <mergeCell ref="D7:F7"/>
    <mergeCell ref="A8:A9"/>
    <mergeCell ref="B8:C9"/>
    <mergeCell ref="D8:D9"/>
    <mergeCell ref="E8:K8"/>
    <mergeCell ref="B10:C10"/>
    <mergeCell ref="B11:C11"/>
    <mergeCell ref="B12:C12"/>
    <mergeCell ref="B13:C13"/>
    <mergeCell ref="B14:C14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51:C51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A73:C73"/>
    <mergeCell ref="B52:C52"/>
    <mergeCell ref="B53:C53"/>
    <mergeCell ref="B54:C54"/>
    <mergeCell ref="B55:C55"/>
    <mergeCell ref="B56:C56"/>
    <mergeCell ref="B62:C62"/>
    <mergeCell ref="B57:C57"/>
    <mergeCell ref="B58:B59"/>
    <mergeCell ref="B60:B61"/>
    <mergeCell ref="B63:C63"/>
  </mergeCells>
  <pageMargins left="0.19685039370078741" right="0" top="0.19685039370078741" bottom="0.19685039370078741" header="0" footer="0"/>
  <pageSetup paperSize="9" scale="4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0"/>
  <sheetViews>
    <sheetView view="pageBreakPreview" zoomScale="55" zoomScaleNormal="100" zoomScaleSheetLayoutView="55" workbookViewId="0">
      <selection activeCell="E15" sqref="E15"/>
    </sheetView>
  </sheetViews>
  <sheetFormatPr defaultRowHeight="15" x14ac:dyDescent="0.2"/>
  <cols>
    <col min="1" max="1" width="8.140625" style="41" customWidth="1"/>
    <col min="2" max="3" width="40.7109375" style="41" customWidth="1"/>
    <col min="4" max="4" width="15.7109375" style="41" customWidth="1"/>
    <col min="5" max="5" width="22.5703125" style="41" bestFit="1" customWidth="1"/>
    <col min="6" max="6" width="16.85546875" style="41" customWidth="1"/>
    <col min="7" max="8" width="20.140625" style="41" bestFit="1" customWidth="1"/>
    <col min="9" max="9" width="16.85546875" style="41" customWidth="1"/>
    <col min="10" max="10" width="20.140625" style="41" bestFit="1" customWidth="1"/>
    <col min="11" max="11" width="20.28515625" style="41" customWidth="1"/>
    <col min="12" max="13" width="15.42578125" style="41" customWidth="1"/>
    <col min="14" max="14" width="11" style="41" customWidth="1"/>
    <col min="15" max="15" width="26.5703125" style="41" customWidth="1"/>
    <col min="16" max="16" width="12.5703125" style="41" bestFit="1" customWidth="1"/>
    <col min="17" max="16384" width="9.140625" style="41"/>
  </cols>
  <sheetData>
    <row r="1" spans="1:15" ht="15.75" x14ac:dyDescent="0.25">
      <c r="A1" s="40"/>
      <c r="B1" s="40"/>
      <c r="C1" s="40"/>
      <c r="D1" s="40"/>
      <c r="E1" s="40"/>
      <c r="F1" s="40"/>
      <c r="G1" s="40"/>
      <c r="H1" s="40"/>
      <c r="I1" s="40" t="s">
        <v>61</v>
      </c>
      <c r="J1" s="40"/>
      <c r="K1" s="40"/>
    </row>
    <row r="2" spans="1:15" ht="15.75" x14ac:dyDescent="0.25">
      <c r="A2" s="40"/>
      <c r="B2" s="40"/>
      <c r="C2" s="40"/>
      <c r="D2" s="40"/>
      <c r="E2" s="40"/>
      <c r="F2" s="40"/>
      <c r="G2" s="40"/>
      <c r="H2" s="40"/>
      <c r="I2" s="40" t="s">
        <v>62</v>
      </c>
      <c r="J2" s="40"/>
      <c r="K2" s="40"/>
    </row>
    <row r="3" spans="1:15" ht="15.75" x14ac:dyDescent="0.25">
      <c r="A3" s="40"/>
      <c r="B3" s="40"/>
      <c r="C3" s="40"/>
      <c r="D3" s="40"/>
      <c r="E3" s="40"/>
      <c r="F3" s="40"/>
      <c r="G3" s="40"/>
      <c r="H3" s="40"/>
      <c r="I3" s="40" t="s">
        <v>63</v>
      </c>
      <c r="J3" s="40"/>
      <c r="K3" s="40"/>
    </row>
    <row r="4" spans="1:15" ht="15.75" customHeight="1" x14ac:dyDescent="0.3">
      <c r="A4" s="40"/>
      <c r="B4" s="40"/>
      <c r="C4" s="40"/>
      <c r="D4" s="120" t="s">
        <v>114</v>
      </c>
      <c r="E4" s="40"/>
      <c r="F4" s="40"/>
      <c r="G4" s="40"/>
      <c r="H4" s="40"/>
      <c r="J4" s="40"/>
      <c r="K4" s="40"/>
    </row>
    <row r="5" spans="1:15" ht="15.75" customHeight="1" x14ac:dyDescent="0.25">
      <c r="A5" s="40"/>
      <c r="B5" s="40"/>
      <c r="C5" s="40"/>
      <c r="D5" s="40"/>
      <c r="E5" s="40"/>
      <c r="F5" s="40"/>
      <c r="G5" s="40"/>
      <c r="H5" s="40"/>
      <c r="J5" s="40"/>
      <c r="K5" s="40"/>
    </row>
    <row r="6" spans="1:15" ht="36.75" customHeight="1" x14ac:dyDescent="0.4">
      <c r="A6" s="102" t="s">
        <v>115</v>
      </c>
      <c r="B6" s="102"/>
      <c r="C6" s="102"/>
      <c r="D6" s="102"/>
      <c r="E6" s="102"/>
      <c r="F6" s="102"/>
      <c r="G6" s="102"/>
      <c r="H6" s="102"/>
      <c r="I6" s="102"/>
      <c r="J6" s="102"/>
      <c r="K6" s="102"/>
      <c r="L6" s="59"/>
    </row>
    <row r="7" spans="1:15" ht="30.75" thickBot="1" x14ac:dyDescent="0.45">
      <c r="A7" s="70"/>
      <c r="B7" s="70" t="s">
        <v>80</v>
      </c>
      <c r="C7" s="70"/>
      <c r="D7" s="103" t="s">
        <v>96</v>
      </c>
      <c r="E7" s="103"/>
      <c r="F7" s="103"/>
      <c r="G7" s="70"/>
      <c r="H7" s="70"/>
      <c r="I7" s="70"/>
      <c r="J7" s="70"/>
      <c r="K7" s="70"/>
      <c r="L7" s="59"/>
      <c r="M7" s="59"/>
      <c r="N7" s="59"/>
      <c r="O7" s="59"/>
    </row>
    <row r="8" spans="1:15" ht="16.5" thickBot="1" x14ac:dyDescent="0.25">
      <c r="A8" s="104" t="s">
        <v>79</v>
      </c>
      <c r="B8" s="106" t="s">
        <v>0</v>
      </c>
      <c r="C8" s="107"/>
      <c r="D8" s="104" t="s">
        <v>1</v>
      </c>
      <c r="E8" s="110" t="s">
        <v>2</v>
      </c>
      <c r="F8" s="111"/>
      <c r="G8" s="111"/>
      <c r="H8" s="111"/>
      <c r="I8" s="111"/>
      <c r="J8" s="111"/>
      <c r="K8" s="112"/>
    </row>
    <row r="9" spans="1:15" ht="32.25" thickBot="1" x14ac:dyDescent="0.25">
      <c r="A9" s="105"/>
      <c r="B9" s="108"/>
      <c r="C9" s="109"/>
      <c r="D9" s="105"/>
      <c r="E9" s="3" t="s">
        <v>3</v>
      </c>
      <c r="F9" s="3" t="s">
        <v>4</v>
      </c>
      <c r="G9" s="2" t="s">
        <v>5</v>
      </c>
      <c r="H9" s="2" t="s">
        <v>6</v>
      </c>
      <c r="I9" s="2" t="s">
        <v>7</v>
      </c>
      <c r="J9" s="2" t="s">
        <v>8</v>
      </c>
      <c r="K9" s="71" t="s">
        <v>9</v>
      </c>
      <c r="L9" s="42"/>
      <c r="M9" s="43"/>
      <c r="N9" s="43"/>
    </row>
    <row r="10" spans="1:15" ht="23.25" customHeight="1" thickBot="1" x14ac:dyDescent="0.25">
      <c r="A10" s="2">
        <v>1</v>
      </c>
      <c r="B10" s="92">
        <v>2</v>
      </c>
      <c r="C10" s="93"/>
      <c r="D10" s="2">
        <v>3</v>
      </c>
      <c r="E10" s="3">
        <v>4</v>
      </c>
      <c r="F10" s="3">
        <v>5</v>
      </c>
      <c r="G10" s="2">
        <v>6</v>
      </c>
      <c r="H10" s="2">
        <v>7</v>
      </c>
      <c r="I10" s="2">
        <v>8</v>
      </c>
      <c r="J10" s="2">
        <v>9</v>
      </c>
      <c r="K10" s="2">
        <v>10</v>
      </c>
      <c r="L10" s="42"/>
      <c r="M10" s="43"/>
      <c r="N10" s="43"/>
    </row>
    <row r="11" spans="1:15" ht="22.5" x14ac:dyDescent="0.2">
      <c r="A11" s="29" t="s">
        <v>71</v>
      </c>
      <c r="B11" s="94" t="s">
        <v>78</v>
      </c>
      <c r="C11" s="95"/>
      <c r="D11" s="30" t="s">
        <v>10</v>
      </c>
      <c r="E11" s="23">
        <f>E12+E16+E19+E23</f>
        <v>72737426</v>
      </c>
      <c r="F11" s="20">
        <f>F12+F16+F19+F23</f>
        <v>0</v>
      </c>
      <c r="G11" s="21">
        <f>H11+I11+J11+K11</f>
        <v>72737426</v>
      </c>
      <c r="H11" s="21">
        <f>H12+H16+H19+H23</f>
        <v>72737426</v>
      </c>
      <c r="I11" s="20">
        <f>I12+I16+I19+I23</f>
        <v>0</v>
      </c>
      <c r="J11" s="21">
        <f>J12+J16+J19+J23</f>
        <v>0</v>
      </c>
      <c r="K11" s="22">
        <f>K12+K16+K19+K23</f>
        <v>0</v>
      </c>
      <c r="L11" s="42"/>
      <c r="M11" s="43"/>
      <c r="N11" s="43"/>
    </row>
    <row r="12" spans="1:15" ht="23.25" customHeight="1" x14ac:dyDescent="0.2">
      <c r="A12" s="4" t="s">
        <v>72</v>
      </c>
      <c r="B12" s="96" t="s">
        <v>11</v>
      </c>
      <c r="C12" s="97"/>
      <c r="D12" s="31" t="s">
        <v>10</v>
      </c>
      <c r="E12" s="24">
        <f t="shared" ref="E12:K12" si="0">E13+E14+E15</f>
        <v>72737426</v>
      </c>
      <c r="F12" s="5">
        <f t="shared" si="0"/>
        <v>0</v>
      </c>
      <c r="G12" s="10">
        <f t="shared" si="0"/>
        <v>72737426</v>
      </c>
      <c r="H12" s="10">
        <f t="shared" si="0"/>
        <v>72737426</v>
      </c>
      <c r="I12" s="5">
        <f t="shared" si="0"/>
        <v>0</v>
      </c>
      <c r="J12" s="10">
        <f t="shared" si="0"/>
        <v>0</v>
      </c>
      <c r="K12" s="15">
        <f t="shared" si="0"/>
        <v>0</v>
      </c>
    </row>
    <row r="13" spans="1:15" ht="23.25" x14ac:dyDescent="0.2">
      <c r="A13" s="1" t="s">
        <v>12</v>
      </c>
      <c r="B13" s="98" t="s">
        <v>107</v>
      </c>
      <c r="C13" s="99"/>
      <c r="D13" s="32" t="s">
        <v>10</v>
      </c>
      <c r="E13" s="11">
        <f>'[1]Урегулирование 12.18'!$E$13+'[2]урегулирование 12.18'!$E$13+'[3]урегулирование 12.18'!$E$13+'[4]урегулирование 12.18'!$E$13+'[5]урегулирование 12.18'!$E$13+'[6]урегулирование 12.18'!$E$13</f>
        <v>72737426</v>
      </c>
      <c r="F13" s="6">
        <v>0</v>
      </c>
      <c r="G13" s="11">
        <f>H13+I13+J13+K13</f>
        <v>72737426</v>
      </c>
      <c r="H13" s="11">
        <f>E13</f>
        <v>72737426</v>
      </c>
      <c r="I13" s="6">
        <v>0</v>
      </c>
      <c r="J13" s="11">
        <v>0</v>
      </c>
      <c r="K13" s="16">
        <v>0</v>
      </c>
      <c r="L13" s="69"/>
    </row>
    <row r="14" spans="1:15" ht="30.75" customHeight="1" x14ac:dyDescent="0.2">
      <c r="A14" s="1" t="s">
        <v>13</v>
      </c>
      <c r="B14" s="100" t="s">
        <v>14</v>
      </c>
      <c r="C14" s="101"/>
      <c r="D14" s="32" t="s">
        <v>10</v>
      </c>
      <c r="E14" s="25"/>
      <c r="F14" s="6"/>
      <c r="G14" s="11"/>
      <c r="H14" s="6"/>
      <c r="I14" s="6"/>
      <c r="J14" s="11"/>
      <c r="K14" s="16"/>
    </row>
    <row r="15" spans="1:15" ht="42" customHeight="1" x14ac:dyDescent="0.2">
      <c r="A15" s="1" t="s">
        <v>15</v>
      </c>
      <c r="B15" s="100" t="s">
        <v>98</v>
      </c>
      <c r="C15" s="101"/>
      <c r="D15" s="32" t="s">
        <v>10</v>
      </c>
      <c r="E15" s="25"/>
      <c r="F15" s="6"/>
      <c r="G15" s="11"/>
      <c r="H15" s="6"/>
      <c r="I15" s="6"/>
      <c r="J15" s="11"/>
      <c r="K15" s="16"/>
    </row>
    <row r="16" spans="1:15" ht="23.25" customHeight="1" x14ac:dyDescent="0.2">
      <c r="A16" s="4" t="s">
        <v>73</v>
      </c>
      <c r="B16" s="114" t="s">
        <v>16</v>
      </c>
      <c r="C16" s="115"/>
      <c r="D16" s="31" t="s">
        <v>10</v>
      </c>
      <c r="E16" s="24">
        <f t="shared" ref="E16:K16" si="1">E17+E18</f>
        <v>0</v>
      </c>
      <c r="F16" s="5">
        <f t="shared" si="1"/>
        <v>0</v>
      </c>
      <c r="G16" s="10">
        <f t="shared" si="1"/>
        <v>0</v>
      </c>
      <c r="H16" s="5">
        <f t="shared" si="1"/>
        <v>0</v>
      </c>
      <c r="I16" s="5">
        <f t="shared" si="1"/>
        <v>0</v>
      </c>
      <c r="J16" s="10">
        <f t="shared" si="1"/>
        <v>0</v>
      </c>
      <c r="K16" s="15">
        <f t="shared" si="1"/>
        <v>0</v>
      </c>
    </row>
    <row r="17" spans="1:15" ht="36.75" customHeight="1" x14ac:dyDescent="0.2">
      <c r="A17" s="1" t="s">
        <v>17</v>
      </c>
      <c r="B17" s="100" t="s">
        <v>18</v>
      </c>
      <c r="C17" s="101"/>
      <c r="D17" s="32" t="s">
        <v>10</v>
      </c>
      <c r="E17" s="25"/>
      <c r="F17" s="6"/>
      <c r="G17" s="11"/>
      <c r="H17" s="6"/>
      <c r="I17" s="6"/>
      <c r="J17" s="11"/>
      <c r="K17" s="16"/>
    </row>
    <row r="18" spans="1:15" ht="30.75" customHeight="1" x14ac:dyDescent="0.2">
      <c r="A18" s="1" t="s">
        <v>68</v>
      </c>
      <c r="B18" s="100" t="s">
        <v>19</v>
      </c>
      <c r="C18" s="101"/>
      <c r="D18" s="32" t="s">
        <v>10</v>
      </c>
      <c r="E18" s="25"/>
      <c r="F18" s="6"/>
      <c r="G18" s="11"/>
      <c r="H18" s="6"/>
      <c r="I18" s="6"/>
      <c r="J18" s="11"/>
      <c r="K18" s="16"/>
    </row>
    <row r="19" spans="1:15" ht="39" customHeight="1" x14ac:dyDescent="0.2">
      <c r="A19" s="4" t="s">
        <v>74</v>
      </c>
      <c r="B19" s="114" t="s">
        <v>20</v>
      </c>
      <c r="C19" s="116"/>
      <c r="D19" s="31" t="s">
        <v>10</v>
      </c>
      <c r="E19" s="24">
        <f t="shared" ref="E19:K19" si="2">E20+E21+E22</f>
        <v>0</v>
      </c>
      <c r="F19" s="5">
        <f t="shared" si="2"/>
        <v>0</v>
      </c>
      <c r="G19" s="10">
        <f t="shared" si="2"/>
        <v>0</v>
      </c>
      <c r="H19" s="5">
        <f t="shared" si="2"/>
        <v>0</v>
      </c>
      <c r="I19" s="5">
        <f t="shared" si="2"/>
        <v>0</v>
      </c>
      <c r="J19" s="10">
        <f t="shared" si="2"/>
        <v>0</v>
      </c>
      <c r="K19" s="15">
        <f t="shared" si="2"/>
        <v>0</v>
      </c>
    </row>
    <row r="20" spans="1:15" ht="39" customHeight="1" x14ac:dyDescent="0.2">
      <c r="A20" s="1" t="s">
        <v>69</v>
      </c>
      <c r="B20" s="100" t="s">
        <v>64</v>
      </c>
      <c r="C20" s="117"/>
      <c r="D20" s="32" t="s">
        <v>10</v>
      </c>
      <c r="E20" s="25"/>
      <c r="F20" s="6"/>
      <c r="G20" s="11"/>
      <c r="H20" s="6"/>
      <c r="I20" s="6"/>
      <c r="J20" s="11"/>
      <c r="K20" s="16"/>
    </row>
    <row r="21" spans="1:15" ht="39.75" customHeight="1" x14ac:dyDescent="0.2">
      <c r="A21" s="1" t="s">
        <v>70</v>
      </c>
      <c r="B21" s="100" t="s">
        <v>64</v>
      </c>
      <c r="C21" s="117"/>
      <c r="D21" s="32" t="s">
        <v>10</v>
      </c>
      <c r="E21" s="25"/>
      <c r="F21" s="6"/>
      <c r="G21" s="11"/>
      <c r="H21" s="6"/>
      <c r="I21" s="6"/>
      <c r="J21" s="11"/>
      <c r="K21" s="16"/>
    </row>
    <row r="22" spans="1:15" ht="42" customHeight="1" x14ac:dyDescent="0.2">
      <c r="A22" s="1" t="s">
        <v>21</v>
      </c>
      <c r="B22" s="100" t="s">
        <v>65</v>
      </c>
      <c r="C22" s="101"/>
      <c r="D22" s="32" t="s">
        <v>10</v>
      </c>
      <c r="E22" s="25"/>
      <c r="F22" s="6"/>
      <c r="G22" s="11"/>
      <c r="H22" s="6"/>
      <c r="I22" s="6"/>
      <c r="J22" s="11"/>
      <c r="K22" s="16"/>
    </row>
    <row r="23" spans="1:15" ht="30.75" customHeight="1" x14ac:dyDescent="0.2">
      <c r="A23" s="4" t="s">
        <v>75</v>
      </c>
      <c r="B23" s="114" t="s">
        <v>22</v>
      </c>
      <c r="C23" s="115"/>
      <c r="D23" s="31" t="s">
        <v>10</v>
      </c>
      <c r="E23" s="24">
        <f t="shared" ref="E23:K23" si="3">E24+E25</f>
        <v>0</v>
      </c>
      <c r="F23" s="5">
        <f t="shared" si="3"/>
        <v>0</v>
      </c>
      <c r="G23" s="10">
        <f t="shared" si="3"/>
        <v>0</v>
      </c>
      <c r="H23" s="5">
        <f t="shared" si="3"/>
        <v>0</v>
      </c>
      <c r="I23" s="5">
        <f t="shared" si="3"/>
        <v>0</v>
      </c>
      <c r="J23" s="10">
        <f t="shared" si="3"/>
        <v>0</v>
      </c>
      <c r="K23" s="15">
        <f t="shared" si="3"/>
        <v>0</v>
      </c>
    </row>
    <row r="24" spans="1:15" ht="30.75" customHeight="1" x14ac:dyDescent="0.2">
      <c r="A24" s="1" t="s">
        <v>23</v>
      </c>
      <c r="B24" s="100" t="s">
        <v>66</v>
      </c>
      <c r="C24" s="101"/>
      <c r="D24" s="32" t="s">
        <v>10</v>
      </c>
      <c r="E24" s="25"/>
      <c r="F24" s="6"/>
      <c r="G24" s="11"/>
      <c r="H24" s="6"/>
      <c r="I24" s="6"/>
      <c r="J24" s="11"/>
      <c r="K24" s="16"/>
    </row>
    <row r="25" spans="1:15" ht="23.25" customHeight="1" x14ac:dyDescent="0.2">
      <c r="A25" s="1" t="s">
        <v>24</v>
      </c>
      <c r="B25" s="100" t="s">
        <v>25</v>
      </c>
      <c r="C25" s="101"/>
      <c r="D25" s="32" t="s">
        <v>10</v>
      </c>
      <c r="E25" s="25"/>
      <c r="F25" s="6"/>
      <c r="G25" s="11"/>
      <c r="H25" s="6"/>
      <c r="I25" s="6"/>
      <c r="J25" s="11"/>
      <c r="K25" s="16"/>
    </row>
    <row r="26" spans="1:15" ht="35.25" customHeight="1" x14ac:dyDescent="0.2">
      <c r="A26" s="4" t="s">
        <v>26</v>
      </c>
      <c r="B26" s="118" t="s">
        <v>27</v>
      </c>
      <c r="C26" s="119"/>
      <c r="D26" s="31" t="s">
        <v>10</v>
      </c>
      <c r="E26" s="26">
        <f>E27+E49+E55+E56+E57</f>
        <v>72659757</v>
      </c>
      <c r="F26" s="7">
        <f>F27+F49+F55+F56+F57</f>
        <v>0</v>
      </c>
      <c r="G26" s="12">
        <f>G27+G49+G55+G56+G57</f>
        <v>72659757</v>
      </c>
      <c r="H26" s="7">
        <f t="shared" ref="H26:I26" si="4">H27+H49+H55+H56</f>
        <v>0</v>
      </c>
      <c r="I26" s="7">
        <f t="shared" si="4"/>
        <v>0</v>
      </c>
      <c r="J26" s="12">
        <f>J27+J49+J55+J56+J57</f>
        <v>53842349</v>
      </c>
      <c r="K26" s="12">
        <f>K27+K49+K55+K56+K57</f>
        <v>18817408</v>
      </c>
      <c r="L26" s="44"/>
    </row>
    <row r="27" spans="1:15" ht="36.75" customHeight="1" x14ac:dyDescent="0.2">
      <c r="A27" s="4" t="s">
        <v>28</v>
      </c>
      <c r="B27" s="85" t="s">
        <v>29</v>
      </c>
      <c r="C27" s="86"/>
      <c r="D27" s="33" t="s">
        <v>10</v>
      </c>
      <c r="E27" s="26">
        <f>E28+E30+E48+E47</f>
        <v>68156397</v>
      </c>
      <c r="F27" s="7">
        <f t="shared" ref="F27:K27" si="5">F28+F30+F48</f>
        <v>0</v>
      </c>
      <c r="G27" s="12">
        <f>G28+G30+G48+G47</f>
        <v>68156397</v>
      </c>
      <c r="H27" s="7">
        <f t="shared" si="5"/>
        <v>0</v>
      </c>
      <c r="I27" s="7">
        <f t="shared" si="5"/>
        <v>0</v>
      </c>
      <c r="J27" s="12">
        <f>J28+J30+J48+J47</f>
        <v>49338989</v>
      </c>
      <c r="K27" s="17">
        <f t="shared" si="5"/>
        <v>18817408</v>
      </c>
      <c r="L27" s="44"/>
      <c r="M27" s="44"/>
    </row>
    <row r="28" spans="1:15" ht="23.25" customHeight="1" x14ac:dyDescent="0.2">
      <c r="A28" s="4" t="s">
        <v>30</v>
      </c>
      <c r="B28" s="83" t="s">
        <v>82</v>
      </c>
      <c r="C28" s="84"/>
      <c r="D28" s="31" t="s">
        <v>10</v>
      </c>
      <c r="E28" s="24">
        <f>G28-F28</f>
        <v>0</v>
      </c>
      <c r="F28" s="5"/>
      <c r="G28" s="10">
        <f>H28+I28+J28+K28</f>
        <v>0</v>
      </c>
      <c r="H28" s="5"/>
      <c r="I28" s="5"/>
      <c r="J28" s="10"/>
      <c r="K28" s="15"/>
    </row>
    <row r="29" spans="1:15" ht="23.25" customHeight="1" x14ac:dyDescent="0.2">
      <c r="A29" s="1" t="s">
        <v>31</v>
      </c>
      <c r="B29" s="73" t="s">
        <v>32</v>
      </c>
      <c r="C29" s="74"/>
      <c r="D29" s="32" t="s">
        <v>10</v>
      </c>
      <c r="E29" s="25">
        <f>G29-F29</f>
        <v>0</v>
      </c>
      <c r="F29" s="6"/>
      <c r="G29" s="11">
        <f>H29+I29+J29+K29</f>
        <v>0</v>
      </c>
      <c r="H29" s="6"/>
      <c r="I29" s="6"/>
      <c r="J29" s="11"/>
      <c r="K29" s="16"/>
    </row>
    <row r="30" spans="1:15" ht="33.75" customHeight="1" x14ac:dyDescent="0.2">
      <c r="A30" s="4" t="s">
        <v>33</v>
      </c>
      <c r="B30" s="85" t="s">
        <v>83</v>
      </c>
      <c r="C30" s="87"/>
      <c r="D30" s="33" t="s">
        <v>10</v>
      </c>
      <c r="E30" s="24">
        <f t="shared" ref="E30:K30" si="6">E31</f>
        <v>68156397</v>
      </c>
      <c r="F30" s="5">
        <f t="shared" si="6"/>
        <v>0</v>
      </c>
      <c r="G30" s="10">
        <f t="shared" si="6"/>
        <v>68156397</v>
      </c>
      <c r="H30" s="5">
        <f t="shared" si="6"/>
        <v>0</v>
      </c>
      <c r="I30" s="5">
        <f t="shared" si="6"/>
        <v>0</v>
      </c>
      <c r="J30" s="10">
        <f t="shared" si="6"/>
        <v>49338989</v>
      </c>
      <c r="K30" s="15">
        <f t="shared" si="6"/>
        <v>18817408</v>
      </c>
    </row>
    <row r="31" spans="1:15" ht="33" customHeight="1" x14ac:dyDescent="0.2">
      <c r="A31" s="4" t="s">
        <v>34</v>
      </c>
      <c r="B31" s="90" t="s">
        <v>81</v>
      </c>
      <c r="C31" s="91"/>
      <c r="D31" s="31" t="s">
        <v>10</v>
      </c>
      <c r="E31" s="24">
        <f>E32+E33+E34+E35</f>
        <v>68156397</v>
      </c>
      <c r="F31" s="5">
        <f t="shared" ref="F31:I31" si="7">F32+F33+F34</f>
        <v>0</v>
      </c>
      <c r="G31" s="10">
        <f>G32+G33+G34+G35</f>
        <v>68156397</v>
      </c>
      <c r="H31" s="5">
        <f t="shared" si="7"/>
        <v>0</v>
      </c>
      <c r="I31" s="5">
        <f t="shared" si="7"/>
        <v>0</v>
      </c>
      <c r="J31" s="10">
        <f>SUM(J32:J35)</f>
        <v>49338989</v>
      </c>
      <c r="K31" s="15">
        <f>K32+K33+K34+K35</f>
        <v>18817408</v>
      </c>
      <c r="L31" s="44"/>
      <c r="M31" s="44"/>
    </row>
    <row r="32" spans="1:15" ht="23.25" customHeight="1" x14ac:dyDescent="0.3">
      <c r="A32" s="1" t="s">
        <v>35</v>
      </c>
      <c r="B32" s="88" t="s">
        <v>108</v>
      </c>
      <c r="C32" s="89"/>
      <c r="D32" s="32" t="s">
        <v>10</v>
      </c>
      <c r="E32" s="25">
        <f>G32</f>
        <v>67437470</v>
      </c>
      <c r="F32" s="6">
        <v>0</v>
      </c>
      <c r="G32" s="11">
        <f>H32+I32+J32+K32</f>
        <v>67437470</v>
      </c>
      <c r="H32" s="11"/>
      <c r="I32" s="6">
        <v>0</v>
      </c>
      <c r="J32" s="11">
        <f>'[1]Урегулирование 12.18'!$J$32+'[2]урегулирование 12.18'!$J$32+'[3]урегулирование 12.18'!$J$32+'[4]урегулирование 12.18'!$J$32+'[5]урегулирование 12.18'!$J$32+'[6]урегулирование 12.18'!$J$32</f>
        <v>48950189</v>
      </c>
      <c r="K32" s="16">
        <f>'[1]Урегулирование 12.18'!$K$32+'[2]урегулирование 12.18'!$K$32+'[3]урегулирование 12.18'!$K$32+'[4]урегулирование 12.18'!$K$32+'[5]урегулирование 12.18'!$K$32+'[6]урегулирование 12.18'!$K$32</f>
        <v>18487281</v>
      </c>
      <c r="L32" s="63"/>
      <c r="M32" s="67"/>
      <c r="N32" s="63"/>
      <c r="O32" s="66"/>
    </row>
    <row r="33" spans="1:15" ht="23.25" customHeight="1" x14ac:dyDescent="0.35">
      <c r="A33" s="1" t="s">
        <v>36</v>
      </c>
      <c r="B33" s="88" t="s">
        <v>109</v>
      </c>
      <c r="C33" s="89"/>
      <c r="D33" s="32" t="s">
        <v>10</v>
      </c>
      <c r="E33" s="25">
        <f>G33</f>
        <v>185660</v>
      </c>
      <c r="F33" s="6">
        <v>0</v>
      </c>
      <c r="G33" s="11">
        <f>K33</f>
        <v>185660</v>
      </c>
      <c r="H33" s="6">
        <v>0</v>
      </c>
      <c r="I33" s="6">
        <v>0</v>
      </c>
      <c r="J33" s="11">
        <v>0</v>
      </c>
      <c r="K33" s="16">
        <f>'[1]Урегулирование 12.18'!$K$33+'[2]урегулирование 12.18'!$K$33+'[3]урегулирование 12.18'!$K$33+'[4]урегулирование 12.18'!$K$33+'[5]урегулирование 12.18'!$K$33+'[6]урегулирование 12.18'!$K$33</f>
        <v>185660</v>
      </c>
      <c r="L33" s="55"/>
    </row>
    <row r="34" spans="1:15" ht="23.25" customHeight="1" x14ac:dyDescent="0.2">
      <c r="A34" s="1" t="s">
        <v>37</v>
      </c>
      <c r="B34" s="88" t="s">
        <v>110</v>
      </c>
      <c r="C34" s="89"/>
      <c r="D34" s="32" t="s">
        <v>10</v>
      </c>
      <c r="E34" s="25">
        <f>G34</f>
        <v>531959</v>
      </c>
      <c r="F34" s="6">
        <v>0</v>
      </c>
      <c r="G34" s="11">
        <f>H34+I34+J34+K34</f>
        <v>531959</v>
      </c>
      <c r="H34" s="6">
        <v>0</v>
      </c>
      <c r="I34" s="6">
        <v>0</v>
      </c>
      <c r="J34" s="11">
        <f>'[1]Урегулирование 12.18'!$J$34+'[2]урегулирование 12.18'!$J$34+'[3]урегулирование 12.18'!$J$34+'[4]урегулирование 12.18'!$J$34+'[5]урегулирование 12.18'!$J$34+'[6]урегулирование 12.18'!$J$34</f>
        <v>388800</v>
      </c>
      <c r="K34" s="16">
        <f>'[1]Урегулирование 12.18'!$K$34+'[2]урегулирование 12.18'!$K$34+'[3]урегулирование 12.18'!$K$34+'[4]урегулирование 12.18'!$K$34+'[5]урегулирование 12.18'!$K$34+'[6]урегулирование 12.18'!$K$34</f>
        <v>143159</v>
      </c>
    </row>
    <row r="35" spans="1:15" ht="23.25" customHeight="1" x14ac:dyDescent="0.2">
      <c r="A35" s="1" t="s">
        <v>37</v>
      </c>
      <c r="B35" s="88" t="s">
        <v>111</v>
      </c>
      <c r="C35" s="89"/>
      <c r="D35" s="32" t="s">
        <v>10</v>
      </c>
      <c r="E35" s="25">
        <f>G35</f>
        <v>1308</v>
      </c>
      <c r="F35" s="6">
        <v>0</v>
      </c>
      <c r="G35" s="11">
        <f>H35+I35+J35+K35</f>
        <v>1308</v>
      </c>
      <c r="H35" s="6">
        <v>0</v>
      </c>
      <c r="I35" s="6">
        <v>0</v>
      </c>
      <c r="J35" s="11">
        <v>0</v>
      </c>
      <c r="K35" s="16">
        <f>'[1]Урегулирование 12.18'!$K$35+'[2]урегулирование 12.18'!$K$35+'[3]урегулирование 12.18'!$K$35+'[4]урегулирование 12.18'!$K$35+'[5]урегулирование 12.18'!$K$35+'[6]урегулирование 12.18'!$K$35</f>
        <v>1308</v>
      </c>
    </row>
    <row r="36" spans="1:15" ht="23.25" customHeight="1" x14ac:dyDescent="0.2">
      <c r="A36" s="1" t="s">
        <v>86</v>
      </c>
      <c r="B36" s="73" t="s">
        <v>85</v>
      </c>
      <c r="C36" s="74"/>
      <c r="D36" s="32" t="s">
        <v>10</v>
      </c>
      <c r="E36" s="25"/>
      <c r="F36" s="6"/>
      <c r="G36" s="11"/>
      <c r="H36" s="6"/>
      <c r="I36" s="6"/>
      <c r="J36" s="11"/>
      <c r="K36" s="16"/>
    </row>
    <row r="37" spans="1:15" ht="23.25" customHeight="1" x14ac:dyDescent="0.2">
      <c r="A37" s="1" t="s">
        <v>88</v>
      </c>
      <c r="B37" s="73" t="s">
        <v>85</v>
      </c>
      <c r="C37" s="74"/>
      <c r="D37" s="32" t="s">
        <v>10</v>
      </c>
      <c r="E37" s="25"/>
      <c r="F37" s="6"/>
      <c r="G37" s="11"/>
      <c r="H37" s="6"/>
      <c r="I37" s="6"/>
      <c r="J37" s="11"/>
      <c r="K37" s="16"/>
    </row>
    <row r="38" spans="1:15" ht="23.25" customHeight="1" x14ac:dyDescent="0.2">
      <c r="A38" s="1" t="s">
        <v>89</v>
      </c>
      <c r="B38" s="73" t="s">
        <v>85</v>
      </c>
      <c r="C38" s="74"/>
      <c r="D38" s="32" t="s">
        <v>10</v>
      </c>
      <c r="E38" s="25"/>
      <c r="F38" s="6"/>
      <c r="G38" s="11"/>
      <c r="H38" s="6"/>
      <c r="I38" s="6"/>
      <c r="J38" s="11"/>
      <c r="K38" s="16"/>
    </row>
    <row r="39" spans="1:15" ht="23.25" customHeight="1" x14ac:dyDescent="0.2">
      <c r="A39" s="1" t="s">
        <v>90</v>
      </c>
      <c r="B39" s="73" t="s">
        <v>38</v>
      </c>
      <c r="C39" s="74"/>
      <c r="D39" s="32" t="s">
        <v>10</v>
      </c>
      <c r="E39" s="25"/>
      <c r="F39" s="6"/>
      <c r="G39" s="11"/>
      <c r="H39" s="6"/>
      <c r="I39" s="6"/>
      <c r="J39" s="11"/>
      <c r="K39" s="16"/>
    </row>
    <row r="40" spans="1:15" ht="23.25" customHeight="1" x14ac:dyDescent="0.2">
      <c r="A40" s="4" t="s">
        <v>39</v>
      </c>
      <c r="B40" s="83" t="s">
        <v>92</v>
      </c>
      <c r="C40" s="84"/>
      <c r="D40" s="31" t="s">
        <v>10</v>
      </c>
      <c r="E40" s="24">
        <f>E41+E42+E43</f>
        <v>0</v>
      </c>
      <c r="F40" s="5">
        <f t="shared" ref="F40:K40" si="8">F41+F42+F43</f>
        <v>0</v>
      </c>
      <c r="G40" s="10">
        <f t="shared" si="8"/>
        <v>0</v>
      </c>
      <c r="H40" s="5">
        <f t="shared" si="8"/>
        <v>0</v>
      </c>
      <c r="I40" s="5">
        <f t="shared" si="8"/>
        <v>0</v>
      </c>
      <c r="J40" s="10">
        <f t="shared" si="8"/>
        <v>0</v>
      </c>
      <c r="K40" s="15">
        <f t="shared" si="8"/>
        <v>0</v>
      </c>
    </row>
    <row r="41" spans="1:15" ht="23.25" customHeight="1" x14ac:dyDescent="0.2">
      <c r="A41" s="1" t="s">
        <v>40</v>
      </c>
      <c r="B41" s="73" t="s">
        <v>84</v>
      </c>
      <c r="C41" s="74"/>
      <c r="D41" s="32" t="s">
        <v>10</v>
      </c>
      <c r="E41" s="25"/>
      <c r="F41" s="6"/>
      <c r="G41" s="11"/>
      <c r="H41" s="6"/>
      <c r="I41" s="6"/>
      <c r="J41" s="11"/>
      <c r="K41" s="16"/>
    </row>
    <row r="42" spans="1:15" ht="23.25" customHeight="1" x14ac:dyDescent="0.2">
      <c r="A42" s="1" t="s">
        <v>41</v>
      </c>
      <c r="B42" s="73" t="s">
        <v>84</v>
      </c>
      <c r="C42" s="74"/>
      <c r="D42" s="32" t="s">
        <v>10</v>
      </c>
      <c r="E42" s="25"/>
      <c r="F42" s="6"/>
      <c r="G42" s="11"/>
      <c r="H42" s="6"/>
      <c r="I42" s="6"/>
      <c r="J42" s="11"/>
      <c r="K42" s="16"/>
    </row>
    <row r="43" spans="1:15" ht="23.25" customHeight="1" x14ac:dyDescent="0.2">
      <c r="A43" s="1" t="s">
        <v>42</v>
      </c>
      <c r="B43" s="73" t="s">
        <v>84</v>
      </c>
      <c r="C43" s="74"/>
      <c r="D43" s="32" t="s">
        <v>10</v>
      </c>
      <c r="E43" s="25"/>
      <c r="F43" s="6"/>
      <c r="G43" s="11"/>
      <c r="H43" s="6"/>
      <c r="I43" s="6"/>
      <c r="J43" s="11"/>
      <c r="K43" s="16"/>
    </row>
    <row r="44" spans="1:15" ht="23.25" customHeight="1" x14ac:dyDescent="0.2">
      <c r="A44" s="1" t="s">
        <v>43</v>
      </c>
      <c r="B44" s="73" t="s">
        <v>84</v>
      </c>
      <c r="C44" s="74"/>
      <c r="D44" s="32" t="s">
        <v>10</v>
      </c>
      <c r="E44" s="25"/>
      <c r="F44" s="6"/>
      <c r="G44" s="11"/>
      <c r="H44" s="6"/>
      <c r="I44" s="6"/>
      <c r="J44" s="11"/>
      <c r="K44" s="16"/>
    </row>
    <row r="45" spans="1:15" ht="23.25" customHeight="1" x14ac:dyDescent="0.35">
      <c r="A45" s="1" t="s">
        <v>87</v>
      </c>
      <c r="B45" s="73" t="s">
        <v>38</v>
      </c>
      <c r="C45" s="74"/>
      <c r="D45" s="32" t="s">
        <v>10</v>
      </c>
      <c r="E45" s="25"/>
      <c r="F45" s="6"/>
      <c r="G45" s="11"/>
      <c r="H45" s="6"/>
      <c r="I45" s="6"/>
      <c r="J45" s="11"/>
      <c r="K45" s="16"/>
      <c r="O45" s="64"/>
    </row>
    <row r="46" spans="1:15" ht="23.25" customHeight="1" x14ac:dyDescent="0.25">
      <c r="A46" s="4" t="s">
        <v>44</v>
      </c>
      <c r="B46" s="83" t="s">
        <v>46</v>
      </c>
      <c r="C46" s="75"/>
      <c r="D46" s="31" t="s">
        <v>10</v>
      </c>
      <c r="E46" s="24">
        <f>G46-F46</f>
        <v>0</v>
      </c>
      <c r="F46" s="5"/>
      <c r="G46" s="10">
        <f>H46+I46+J46+K46</f>
        <v>0</v>
      </c>
      <c r="H46" s="5"/>
      <c r="I46" s="5"/>
      <c r="J46" s="10"/>
      <c r="K46" s="15"/>
      <c r="N46" s="38"/>
      <c r="O46" s="44"/>
    </row>
    <row r="47" spans="1:15" ht="23.25" customHeight="1" x14ac:dyDescent="0.2">
      <c r="A47" s="4" t="s">
        <v>45</v>
      </c>
      <c r="B47" s="85" t="s">
        <v>47</v>
      </c>
      <c r="C47" s="86"/>
      <c r="D47" s="31" t="s">
        <v>10</v>
      </c>
      <c r="E47" s="24">
        <f>G47-F47</f>
        <v>0</v>
      </c>
      <c r="F47" s="5"/>
      <c r="G47" s="10">
        <f>H47+I47+J47+K47</f>
        <v>0</v>
      </c>
      <c r="H47" s="5"/>
      <c r="I47" s="5"/>
      <c r="J47" s="10"/>
      <c r="K47" s="15"/>
    </row>
    <row r="48" spans="1:15" ht="33" customHeight="1" x14ac:dyDescent="0.2">
      <c r="A48" s="4" t="s">
        <v>60</v>
      </c>
      <c r="B48" s="83" t="s">
        <v>97</v>
      </c>
      <c r="C48" s="75"/>
      <c r="D48" s="33" t="s">
        <v>10</v>
      </c>
      <c r="E48" s="24">
        <f>G48-F48</f>
        <v>0</v>
      </c>
      <c r="F48" s="5"/>
      <c r="G48" s="10">
        <f>H48+I48+J48+K48</f>
        <v>0</v>
      </c>
      <c r="H48" s="5"/>
      <c r="I48" s="5"/>
      <c r="J48" s="10"/>
      <c r="K48" s="15"/>
    </row>
    <row r="49" spans="1:14" ht="36.75" customHeight="1" x14ac:dyDescent="0.2">
      <c r="A49" s="4" t="s">
        <v>48</v>
      </c>
      <c r="B49" s="85" t="s">
        <v>93</v>
      </c>
      <c r="C49" s="87"/>
      <c r="D49" s="31" t="s">
        <v>10</v>
      </c>
      <c r="E49" s="26">
        <f>E50+E51+E52+E54</f>
        <v>2309360</v>
      </c>
      <c r="F49" s="7">
        <f t="shared" ref="F49:K49" si="9">F50+F51+F52+F54</f>
        <v>0</v>
      </c>
      <c r="G49" s="12">
        <f t="shared" si="9"/>
        <v>2309360</v>
      </c>
      <c r="H49" s="7">
        <f t="shared" si="9"/>
        <v>0</v>
      </c>
      <c r="I49" s="7">
        <f t="shared" si="9"/>
        <v>0</v>
      </c>
      <c r="J49" s="12">
        <f t="shared" si="9"/>
        <v>2309360</v>
      </c>
      <c r="K49" s="17">
        <f t="shared" si="9"/>
        <v>0</v>
      </c>
      <c r="M49" s="65"/>
    </row>
    <row r="50" spans="1:14" ht="23.25" customHeight="1" x14ac:dyDescent="0.2">
      <c r="A50" s="4" t="s">
        <v>49</v>
      </c>
      <c r="B50" s="88" t="s">
        <v>112</v>
      </c>
      <c r="C50" s="89"/>
      <c r="D50" s="32" t="s">
        <v>10</v>
      </c>
      <c r="E50" s="39">
        <f>G50</f>
        <v>2309360</v>
      </c>
      <c r="F50" s="6">
        <v>0</v>
      </c>
      <c r="G50" s="11">
        <f>SUM(H50:K50)</f>
        <v>2309360</v>
      </c>
      <c r="H50" s="6">
        <v>0</v>
      </c>
      <c r="I50" s="6">
        <v>0</v>
      </c>
      <c r="J50" s="11">
        <f>'[1]Урегулирование 12.18'!$J$50+'[2]урегулирование 12.18'!$J$50+'[3]урегулирование 12.18'!$J$50+'[4]урегулирование 12.18'!$J$50+'[5]урегулирование 12.18'!$J$50+'[6]урегулирование 12.18'!$J$50</f>
        <v>2309360</v>
      </c>
      <c r="K50" s="16">
        <v>0</v>
      </c>
    </row>
    <row r="51" spans="1:14" ht="23.25" customHeight="1" x14ac:dyDescent="0.2">
      <c r="A51" s="4" t="s">
        <v>50</v>
      </c>
      <c r="B51" s="73" t="s">
        <v>51</v>
      </c>
      <c r="C51" s="74"/>
      <c r="D51" s="32" t="s">
        <v>10</v>
      </c>
      <c r="E51" s="25"/>
      <c r="F51" s="6"/>
      <c r="G51" s="11"/>
      <c r="H51" s="6"/>
      <c r="I51" s="6"/>
      <c r="J51" s="11"/>
      <c r="K51" s="16"/>
    </row>
    <row r="52" spans="1:14" ht="23.25" customHeight="1" x14ac:dyDescent="0.2">
      <c r="A52" s="4" t="s">
        <v>58</v>
      </c>
      <c r="B52" s="73" t="s">
        <v>51</v>
      </c>
      <c r="C52" s="74"/>
      <c r="D52" s="32" t="s">
        <v>10</v>
      </c>
      <c r="E52" s="25"/>
      <c r="F52" s="6"/>
      <c r="G52" s="11"/>
      <c r="H52" s="6"/>
      <c r="I52" s="6"/>
      <c r="J52" s="11"/>
      <c r="K52" s="16"/>
    </row>
    <row r="53" spans="1:14" ht="23.25" customHeight="1" x14ac:dyDescent="0.2">
      <c r="A53" s="4" t="s">
        <v>59</v>
      </c>
      <c r="B53" s="73" t="s">
        <v>51</v>
      </c>
      <c r="C53" s="74"/>
      <c r="D53" s="32" t="s">
        <v>10</v>
      </c>
      <c r="E53" s="25"/>
      <c r="F53" s="6"/>
      <c r="G53" s="11"/>
      <c r="H53" s="6"/>
      <c r="I53" s="6"/>
      <c r="J53" s="11"/>
      <c r="K53" s="16"/>
    </row>
    <row r="54" spans="1:14" ht="23.25" customHeight="1" x14ac:dyDescent="0.2">
      <c r="A54" s="4" t="s">
        <v>91</v>
      </c>
      <c r="B54" s="73" t="s">
        <v>51</v>
      </c>
      <c r="C54" s="74"/>
      <c r="D54" s="32" t="s">
        <v>10</v>
      </c>
      <c r="E54" s="25"/>
      <c r="F54" s="6"/>
      <c r="G54" s="11"/>
      <c r="H54" s="6"/>
      <c r="I54" s="6"/>
      <c r="J54" s="11"/>
      <c r="K54" s="16"/>
    </row>
    <row r="55" spans="1:14" ht="41.25" customHeight="1" x14ac:dyDescent="0.2">
      <c r="A55" s="35" t="s">
        <v>52</v>
      </c>
      <c r="B55" s="75" t="s">
        <v>67</v>
      </c>
      <c r="C55" s="75"/>
      <c r="D55" s="31" t="s">
        <v>10</v>
      </c>
      <c r="E55" s="24">
        <f>G55-F55</f>
        <v>0</v>
      </c>
      <c r="F55" s="5"/>
      <c r="G55" s="10">
        <f>H55+I55+J55+K55</f>
        <v>0</v>
      </c>
      <c r="H55" s="5"/>
      <c r="I55" s="5"/>
      <c r="J55" s="10"/>
      <c r="K55" s="15"/>
    </row>
    <row r="56" spans="1:14" ht="27" customHeight="1" x14ac:dyDescent="0.2">
      <c r="A56" s="31" t="s">
        <v>53</v>
      </c>
      <c r="B56" s="76" t="s">
        <v>104</v>
      </c>
      <c r="C56" s="76"/>
      <c r="D56" s="31" t="s">
        <v>10</v>
      </c>
      <c r="E56" s="24">
        <f>G56-F56</f>
        <v>2194000</v>
      </c>
      <c r="F56" s="5"/>
      <c r="G56" s="10">
        <f>H56+I56+J56+K56</f>
        <v>2194000</v>
      </c>
      <c r="H56" s="5"/>
      <c r="I56" s="5"/>
      <c r="J56" s="11">
        <f>'[1]Урегулирование 12.18'!$J$56+'[2]урегулирование 12.18'!$J$56+'[3]урегулирование 12.18'!$J$56+'[4]урегулирование 12.18'!$J$56+'[5]урегулирование 12.18'!$J$56+'[6]урегулирование 12.18'!$J$56</f>
        <v>2194000</v>
      </c>
      <c r="K56" s="15"/>
    </row>
    <row r="57" spans="1:14" ht="23.25" customHeight="1" x14ac:dyDescent="0.2">
      <c r="A57" s="31" t="s">
        <v>105</v>
      </c>
      <c r="B57" s="76" t="s">
        <v>106</v>
      </c>
      <c r="C57" s="76"/>
      <c r="D57" s="31"/>
      <c r="E57" s="24">
        <f>G57-F57</f>
        <v>0</v>
      </c>
      <c r="F57" s="5"/>
      <c r="G57" s="10">
        <f>H57+I57+J57+K57</f>
        <v>0</v>
      </c>
      <c r="H57" s="5"/>
      <c r="I57" s="5"/>
      <c r="J57" s="11"/>
      <c r="K57" s="15"/>
    </row>
    <row r="58" spans="1:14" ht="23.25" customHeight="1" x14ac:dyDescent="0.35">
      <c r="A58" s="35" t="s">
        <v>76</v>
      </c>
      <c r="B58" s="79" t="s">
        <v>54</v>
      </c>
      <c r="C58" s="37" t="s">
        <v>55</v>
      </c>
      <c r="D58" s="31" t="s">
        <v>10</v>
      </c>
      <c r="E58" s="24">
        <f>G58-F58</f>
        <v>77669</v>
      </c>
      <c r="F58" s="5"/>
      <c r="G58" s="10">
        <f>G11-G26</f>
        <v>77669</v>
      </c>
      <c r="H58" s="5"/>
      <c r="I58" s="5"/>
      <c r="J58" s="10"/>
      <c r="K58" s="15"/>
      <c r="L58" s="54"/>
      <c r="M58" s="53"/>
      <c r="N58" s="53"/>
    </row>
    <row r="59" spans="1:14" ht="23.25" customHeight="1" x14ac:dyDescent="0.2">
      <c r="A59" s="35" t="s">
        <v>77</v>
      </c>
      <c r="B59" s="80"/>
      <c r="C59" s="37" t="s">
        <v>56</v>
      </c>
      <c r="D59" s="31" t="s">
        <v>57</v>
      </c>
      <c r="E59" s="27">
        <f>G59-F59</f>
        <v>0.10677996771565713</v>
      </c>
      <c r="F59" s="8"/>
      <c r="G59" s="13">
        <f>G58/G11*100</f>
        <v>0.10677996771565713</v>
      </c>
      <c r="H59" s="5"/>
      <c r="I59" s="5"/>
      <c r="J59" s="10"/>
      <c r="K59" s="15"/>
      <c r="L59" s="44"/>
    </row>
    <row r="60" spans="1:14" ht="23.25" customHeight="1" x14ac:dyDescent="0.2">
      <c r="A60" s="56" t="s">
        <v>99</v>
      </c>
      <c r="B60" s="79" t="s">
        <v>101</v>
      </c>
      <c r="C60" s="37" t="s">
        <v>55</v>
      </c>
      <c r="D60" s="31" t="s">
        <v>10</v>
      </c>
      <c r="E60" s="24">
        <f>G60</f>
        <v>77669</v>
      </c>
      <c r="F60" s="8"/>
      <c r="G60" s="24">
        <f>G58</f>
        <v>77669</v>
      </c>
      <c r="H60" s="5"/>
      <c r="I60" s="5"/>
      <c r="J60" s="10"/>
      <c r="K60" s="15"/>
      <c r="L60" s="44"/>
    </row>
    <row r="61" spans="1:14" ht="23.25" customHeight="1" thickBot="1" x14ac:dyDescent="0.25">
      <c r="A61" s="56" t="s">
        <v>100</v>
      </c>
      <c r="B61" s="80"/>
      <c r="C61" s="37" t="s">
        <v>56</v>
      </c>
      <c r="D61" s="31" t="s">
        <v>57</v>
      </c>
      <c r="E61" s="27">
        <f>G61</f>
        <v>0.10677996771565713</v>
      </c>
      <c r="F61" s="8"/>
      <c r="G61" s="13">
        <f>G60/G11*100</f>
        <v>0.10677996771565713</v>
      </c>
      <c r="H61" s="5"/>
      <c r="I61" s="5"/>
      <c r="J61" s="10"/>
      <c r="K61" s="15"/>
      <c r="L61" s="44"/>
    </row>
    <row r="62" spans="1:14" ht="23.25" customHeight="1" x14ac:dyDescent="0.2">
      <c r="A62" s="52" t="s">
        <v>102</v>
      </c>
      <c r="B62" s="77" t="s">
        <v>94</v>
      </c>
      <c r="C62" s="78"/>
      <c r="D62" s="32" t="s">
        <v>10</v>
      </c>
      <c r="E62" s="24">
        <f>E26-E56-E57</f>
        <v>70465757</v>
      </c>
      <c r="F62" s="5"/>
      <c r="G62" s="10">
        <f>E62</f>
        <v>70465757</v>
      </c>
      <c r="H62" s="5"/>
      <c r="I62" s="5"/>
      <c r="J62" s="10"/>
      <c r="K62" s="15"/>
      <c r="L62" s="44"/>
    </row>
    <row r="63" spans="1:14" ht="33" customHeight="1" thickBot="1" x14ac:dyDescent="0.25">
      <c r="A63" s="36" t="s">
        <v>103</v>
      </c>
      <c r="B63" s="81" t="s">
        <v>95</v>
      </c>
      <c r="C63" s="82"/>
      <c r="D63" s="34" t="s">
        <v>10</v>
      </c>
      <c r="E63" s="28">
        <f>E56+E57</f>
        <v>2194000</v>
      </c>
      <c r="F63" s="9"/>
      <c r="G63" s="14">
        <f>E63</f>
        <v>2194000</v>
      </c>
      <c r="H63" s="9"/>
      <c r="I63" s="9"/>
      <c r="J63" s="14"/>
      <c r="K63" s="18"/>
    </row>
    <row r="64" spans="1:14" ht="22.5" x14ac:dyDescent="0.3">
      <c r="A64" s="68"/>
      <c r="B64" s="60"/>
      <c r="C64" s="62"/>
      <c r="D64" s="48"/>
      <c r="E64" s="49"/>
      <c r="F64" s="46"/>
      <c r="G64" s="48"/>
      <c r="H64" s="57"/>
      <c r="I64" s="58"/>
      <c r="J64" s="48"/>
      <c r="K64" s="48"/>
    </row>
    <row r="65" spans="1:11" x14ac:dyDescent="0.2">
      <c r="E65" s="48"/>
      <c r="F65" s="48"/>
      <c r="G65" s="48"/>
      <c r="H65" s="48"/>
      <c r="I65" s="48"/>
      <c r="J65" s="48"/>
      <c r="K65" s="48"/>
    </row>
    <row r="66" spans="1:11" ht="19.5" x14ac:dyDescent="0.35">
      <c r="A66" s="45"/>
      <c r="B66" s="46"/>
      <c r="C66" s="38"/>
      <c r="D66" s="45"/>
      <c r="E66" s="46"/>
      <c r="F66" s="38"/>
      <c r="G66" s="38"/>
      <c r="H66" s="38"/>
      <c r="I66" s="45"/>
      <c r="J66" s="19"/>
      <c r="K66" s="46"/>
    </row>
    <row r="67" spans="1:11" ht="18.75" x14ac:dyDescent="0.3">
      <c r="A67" s="19"/>
      <c r="B67" s="46"/>
      <c r="C67" s="38"/>
      <c r="D67" s="19"/>
      <c r="E67" s="46"/>
      <c r="F67" s="38"/>
      <c r="G67" s="38"/>
      <c r="H67" s="38"/>
      <c r="I67" s="19"/>
      <c r="J67" s="46"/>
      <c r="K67" s="46"/>
    </row>
    <row r="68" spans="1:11" ht="18.75" x14ac:dyDescent="0.3">
      <c r="A68" s="19"/>
      <c r="B68" s="46"/>
      <c r="C68" s="38"/>
      <c r="D68" s="50"/>
      <c r="E68" s="50"/>
      <c r="F68" s="38"/>
      <c r="G68" s="38"/>
      <c r="H68" s="38"/>
      <c r="I68" s="46"/>
      <c r="J68" s="46"/>
      <c r="K68" s="46"/>
    </row>
    <row r="69" spans="1:11" ht="18.75" x14ac:dyDescent="0.3">
      <c r="A69" s="46"/>
      <c r="B69" s="19"/>
      <c r="C69" s="38"/>
      <c r="D69" s="51"/>
      <c r="E69" s="51"/>
      <c r="F69" s="38"/>
      <c r="G69" s="38"/>
      <c r="H69" s="38"/>
      <c r="I69" s="19"/>
      <c r="J69" s="19"/>
      <c r="K69" s="19"/>
    </row>
    <row r="70" spans="1:11" ht="18.75" customHeight="1" x14ac:dyDescent="0.3">
      <c r="A70" s="19"/>
      <c r="B70" s="19"/>
      <c r="C70" s="38"/>
      <c r="D70" s="19"/>
      <c r="E70" s="46"/>
      <c r="F70" s="38"/>
      <c r="G70" s="38"/>
      <c r="H70" s="38"/>
      <c r="I70" s="19"/>
      <c r="J70" s="19"/>
      <c r="K70" s="19"/>
    </row>
    <row r="71" spans="1:11" ht="18.75" customHeight="1" x14ac:dyDescent="0.3">
      <c r="A71" s="50"/>
      <c r="B71" s="50"/>
      <c r="C71" s="38"/>
      <c r="D71" s="50"/>
      <c r="E71" s="46"/>
      <c r="F71" s="38"/>
      <c r="G71" s="38"/>
      <c r="H71" s="38"/>
      <c r="I71" s="19"/>
      <c r="J71" s="19"/>
      <c r="K71" s="19"/>
    </row>
    <row r="72" spans="1:11" ht="18.75" x14ac:dyDescent="0.3">
      <c r="A72" s="51"/>
      <c r="B72" s="51"/>
      <c r="C72" s="38"/>
      <c r="D72" s="47"/>
      <c r="E72" s="46"/>
      <c r="F72" s="38"/>
      <c r="G72" s="38"/>
      <c r="H72" s="38"/>
      <c r="I72" s="46"/>
      <c r="J72" s="47"/>
      <c r="K72" s="46"/>
    </row>
    <row r="73" spans="1:11" x14ac:dyDescent="0.2">
      <c r="A73" s="72"/>
      <c r="B73" s="72"/>
      <c r="C73" s="72"/>
      <c r="D73" s="48"/>
      <c r="E73" s="48"/>
      <c r="F73" s="48"/>
      <c r="G73" s="48"/>
      <c r="H73" s="48"/>
      <c r="I73" s="48"/>
      <c r="J73" s="48"/>
      <c r="K73" s="48"/>
    </row>
    <row r="74" spans="1:11" x14ac:dyDescent="0.2">
      <c r="A74" s="113"/>
      <c r="B74" s="113"/>
      <c r="C74" s="113"/>
      <c r="D74" s="48"/>
      <c r="E74" s="48"/>
      <c r="F74" s="48"/>
      <c r="G74" s="48"/>
      <c r="H74" s="48"/>
      <c r="I74" s="48"/>
      <c r="J74" s="48"/>
      <c r="K74" s="48"/>
    </row>
    <row r="78" spans="1:11" ht="12.75" customHeight="1" x14ac:dyDescent="0.2"/>
    <row r="90" spans="16:16" ht="18" x14ac:dyDescent="0.25">
      <c r="P90" s="38"/>
    </row>
  </sheetData>
  <mergeCells count="60">
    <mergeCell ref="B15:C15"/>
    <mergeCell ref="A6:K6"/>
    <mergeCell ref="D7:F7"/>
    <mergeCell ref="A8:A9"/>
    <mergeCell ref="B8:C9"/>
    <mergeCell ref="D8:D9"/>
    <mergeCell ref="E8:K8"/>
    <mergeCell ref="B10:C10"/>
    <mergeCell ref="B11:C11"/>
    <mergeCell ref="B12:C12"/>
    <mergeCell ref="B13:C13"/>
    <mergeCell ref="B14:C14"/>
    <mergeCell ref="B27:C27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39:C39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51:C51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A74:C74"/>
    <mergeCell ref="B52:C52"/>
    <mergeCell ref="B53:C53"/>
    <mergeCell ref="B54:C54"/>
    <mergeCell ref="B55:C55"/>
    <mergeCell ref="B56:C56"/>
    <mergeCell ref="B57:C57"/>
    <mergeCell ref="B58:B59"/>
    <mergeCell ref="B60:B61"/>
    <mergeCell ref="B62:C62"/>
    <mergeCell ref="B63:C63"/>
    <mergeCell ref="A73:C73"/>
  </mergeCells>
  <pageMargins left="0.19685039370078741" right="0" top="0.19685039370078741" bottom="0.19685039370078741" header="0" footer="0"/>
  <pageSetup paperSize="9" scale="4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0"/>
  <sheetViews>
    <sheetView view="pageBreakPreview" zoomScale="55" zoomScaleNormal="100" zoomScaleSheetLayoutView="55" workbookViewId="0">
      <selection activeCell="D17" sqref="D17"/>
    </sheetView>
  </sheetViews>
  <sheetFormatPr defaultRowHeight="15" x14ac:dyDescent="0.2"/>
  <cols>
    <col min="1" max="1" width="8.140625" style="41" customWidth="1"/>
    <col min="2" max="3" width="40.7109375" style="41" customWidth="1"/>
    <col min="4" max="4" width="15.7109375" style="41" customWidth="1"/>
    <col min="5" max="5" width="22.5703125" style="41" bestFit="1" customWidth="1"/>
    <col min="6" max="6" width="16.85546875" style="41" customWidth="1"/>
    <col min="7" max="8" width="20.140625" style="41" bestFit="1" customWidth="1"/>
    <col min="9" max="9" width="16.85546875" style="41" customWidth="1"/>
    <col min="10" max="10" width="20.140625" style="41" bestFit="1" customWidth="1"/>
    <col min="11" max="11" width="20.28515625" style="41" customWidth="1"/>
    <col min="12" max="13" width="15.42578125" style="41" customWidth="1"/>
    <col min="14" max="14" width="13.7109375" style="41" bestFit="1" customWidth="1"/>
    <col min="15" max="15" width="26.5703125" style="41" customWidth="1"/>
    <col min="16" max="16" width="12.5703125" style="41" bestFit="1" customWidth="1"/>
    <col min="17" max="16384" width="9.140625" style="41"/>
  </cols>
  <sheetData>
    <row r="1" spans="1:15" ht="15.75" x14ac:dyDescent="0.25">
      <c r="A1" s="40"/>
      <c r="B1" s="40"/>
      <c r="C1" s="40"/>
      <c r="D1" s="40"/>
      <c r="E1" s="40"/>
      <c r="F1" s="40"/>
      <c r="G1" s="40"/>
      <c r="H1" s="40"/>
      <c r="I1" s="40" t="s">
        <v>61</v>
      </c>
      <c r="J1" s="40"/>
      <c r="K1" s="40"/>
    </row>
    <row r="2" spans="1:15" ht="15.75" x14ac:dyDescent="0.25">
      <c r="A2" s="40"/>
      <c r="B2" s="40"/>
      <c r="C2" s="40"/>
      <c r="D2" s="40"/>
      <c r="E2" s="40"/>
      <c r="F2" s="40"/>
      <c r="G2" s="40"/>
      <c r="H2" s="40"/>
      <c r="I2" s="40" t="s">
        <v>62</v>
      </c>
      <c r="J2" s="40"/>
      <c r="K2" s="40"/>
    </row>
    <row r="3" spans="1:15" ht="15.75" x14ac:dyDescent="0.25">
      <c r="A3" s="40"/>
      <c r="B3" s="40"/>
      <c r="C3" s="40"/>
      <c r="D3" s="40"/>
      <c r="E3" s="40"/>
      <c r="F3" s="40"/>
      <c r="G3" s="40"/>
      <c r="H3" s="40"/>
      <c r="I3" s="40" t="s">
        <v>63</v>
      </c>
      <c r="J3" s="40"/>
      <c r="K3" s="40"/>
    </row>
    <row r="4" spans="1:15" ht="15.75" customHeight="1" x14ac:dyDescent="0.3">
      <c r="A4" s="40"/>
      <c r="B4" s="40"/>
      <c r="C4" s="40"/>
      <c r="D4" s="120" t="s">
        <v>114</v>
      </c>
      <c r="E4" s="40"/>
      <c r="F4" s="40"/>
      <c r="G4" s="40"/>
      <c r="H4" s="40"/>
      <c r="J4" s="40"/>
      <c r="K4" s="40"/>
    </row>
    <row r="5" spans="1:15" ht="15.75" customHeight="1" x14ac:dyDescent="0.25">
      <c r="A5" s="40"/>
      <c r="B5" s="40"/>
      <c r="C5" s="40"/>
      <c r="D5" s="40"/>
      <c r="E5" s="40"/>
      <c r="F5" s="40"/>
      <c r="G5" s="40"/>
      <c r="H5" s="40"/>
      <c r="J5" s="40"/>
      <c r="K5" s="40"/>
    </row>
    <row r="6" spans="1:15" ht="36.75" customHeight="1" x14ac:dyDescent="0.4">
      <c r="A6" s="102" t="s">
        <v>116</v>
      </c>
      <c r="B6" s="102"/>
      <c r="C6" s="102"/>
      <c r="D6" s="102"/>
      <c r="E6" s="102"/>
      <c r="F6" s="102"/>
      <c r="G6" s="102"/>
      <c r="H6" s="102"/>
      <c r="I6" s="102"/>
      <c r="J6" s="102"/>
      <c r="K6" s="102"/>
      <c r="L6" s="59"/>
    </row>
    <row r="7" spans="1:15" ht="30.75" thickBot="1" x14ac:dyDescent="0.45">
      <c r="A7" s="70"/>
      <c r="B7" s="70" t="s">
        <v>80</v>
      </c>
      <c r="C7" s="70"/>
      <c r="D7" s="103" t="s">
        <v>96</v>
      </c>
      <c r="E7" s="103"/>
      <c r="F7" s="103"/>
      <c r="G7" s="70"/>
      <c r="H7" s="70"/>
      <c r="I7" s="70"/>
      <c r="J7" s="70"/>
      <c r="K7" s="70"/>
      <c r="L7" s="59"/>
      <c r="M7" s="59"/>
      <c r="N7" s="59"/>
      <c r="O7" s="59"/>
    </row>
    <row r="8" spans="1:15" ht="16.5" thickBot="1" x14ac:dyDescent="0.25">
      <c r="A8" s="104" t="s">
        <v>79</v>
      </c>
      <c r="B8" s="106" t="s">
        <v>0</v>
      </c>
      <c r="C8" s="107"/>
      <c r="D8" s="104" t="s">
        <v>1</v>
      </c>
      <c r="E8" s="110" t="s">
        <v>2</v>
      </c>
      <c r="F8" s="111"/>
      <c r="G8" s="111"/>
      <c r="H8" s="111"/>
      <c r="I8" s="111"/>
      <c r="J8" s="111"/>
      <c r="K8" s="112"/>
    </row>
    <row r="9" spans="1:15" ht="32.25" thickBot="1" x14ac:dyDescent="0.25">
      <c r="A9" s="105"/>
      <c r="B9" s="108"/>
      <c r="C9" s="109"/>
      <c r="D9" s="105"/>
      <c r="E9" s="3" t="s">
        <v>3</v>
      </c>
      <c r="F9" s="3" t="s">
        <v>4</v>
      </c>
      <c r="G9" s="2" t="s">
        <v>5</v>
      </c>
      <c r="H9" s="2" t="s">
        <v>6</v>
      </c>
      <c r="I9" s="2" t="s">
        <v>7</v>
      </c>
      <c r="J9" s="2" t="s">
        <v>8</v>
      </c>
      <c r="K9" s="71" t="s">
        <v>9</v>
      </c>
      <c r="L9" s="42"/>
      <c r="M9" s="43"/>
      <c r="N9" s="43"/>
    </row>
    <row r="10" spans="1:15" ht="23.25" customHeight="1" thickBot="1" x14ac:dyDescent="0.25">
      <c r="A10" s="2">
        <v>1</v>
      </c>
      <c r="B10" s="92">
        <v>2</v>
      </c>
      <c r="C10" s="93"/>
      <c r="D10" s="2">
        <v>3</v>
      </c>
      <c r="E10" s="3">
        <v>4</v>
      </c>
      <c r="F10" s="3">
        <v>5</v>
      </c>
      <c r="G10" s="2">
        <v>6</v>
      </c>
      <c r="H10" s="2">
        <v>7</v>
      </c>
      <c r="I10" s="2">
        <v>8</v>
      </c>
      <c r="J10" s="2">
        <v>9</v>
      </c>
      <c r="K10" s="2">
        <v>10</v>
      </c>
      <c r="L10" s="42"/>
      <c r="M10" s="43"/>
      <c r="N10" s="43"/>
    </row>
    <row r="11" spans="1:15" ht="22.5" x14ac:dyDescent="0.2">
      <c r="A11" s="29" t="s">
        <v>71</v>
      </c>
      <c r="B11" s="94" t="s">
        <v>78</v>
      </c>
      <c r="C11" s="95"/>
      <c r="D11" s="30" t="s">
        <v>10</v>
      </c>
      <c r="E11" s="23">
        <f>E12+E16+E19+E23</f>
        <v>73533857</v>
      </c>
      <c r="F11" s="20">
        <f>F12+F16+F19+F23</f>
        <v>0</v>
      </c>
      <c r="G11" s="21">
        <f>H11+I11+J11+K11</f>
        <v>73533857</v>
      </c>
      <c r="H11" s="21">
        <f>H12+H16+H19+H23</f>
        <v>73533857</v>
      </c>
      <c r="I11" s="20">
        <f>I12+I16+I19+I23</f>
        <v>0</v>
      </c>
      <c r="J11" s="21">
        <f>J12+J16+J19+J23</f>
        <v>0</v>
      </c>
      <c r="K11" s="22">
        <f>K12+K16+K19+K23</f>
        <v>0</v>
      </c>
      <c r="L11" s="42"/>
      <c r="M11" s="43"/>
      <c r="N11" s="43"/>
    </row>
    <row r="12" spans="1:15" ht="23.25" customHeight="1" x14ac:dyDescent="0.2">
      <c r="A12" s="4" t="s">
        <v>72</v>
      </c>
      <c r="B12" s="96" t="s">
        <v>11</v>
      </c>
      <c r="C12" s="97"/>
      <c r="D12" s="31" t="s">
        <v>10</v>
      </c>
      <c r="E12" s="24">
        <f t="shared" ref="E12:K12" si="0">E13+E14+E15</f>
        <v>73533857</v>
      </c>
      <c r="F12" s="5">
        <f t="shared" si="0"/>
        <v>0</v>
      </c>
      <c r="G12" s="10">
        <f t="shared" si="0"/>
        <v>73533857</v>
      </c>
      <c r="H12" s="10">
        <f t="shared" si="0"/>
        <v>73533857</v>
      </c>
      <c r="I12" s="5">
        <f t="shared" si="0"/>
        <v>0</v>
      </c>
      <c r="J12" s="10">
        <f t="shared" si="0"/>
        <v>0</v>
      </c>
      <c r="K12" s="15">
        <f t="shared" si="0"/>
        <v>0</v>
      </c>
      <c r="M12" s="44"/>
    </row>
    <row r="13" spans="1:15" ht="23.25" x14ac:dyDescent="0.2">
      <c r="A13" s="1" t="s">
        <v>12</v>
      </c>
      <c r="B13" s="98" t="s">
        <v>107</v>
      </c>
      <c r="C13" s="99"/>
      <c r="D13" s="32" t="s">
        <v>10</v>
      </c>
      <c r="E13" s="11">
        <f>'[7]урегулирование 12.18'!$E$13+'[8]урегулирование 12.18'!$E$13+'[9]урегулирование 12.18'!$E$13+'[10]урегулирование 12.18'!$E$13+'[11]урегулирование 12.18'!$E$13+'[12]Проткл разногл МЭСа после корре'!$E$13</f>
        <v>73533857</v>
      </c>
      <c r="F13" s="6">
        <v>0</v>
      </c>
      <c r="G13" s="11">
        <f>H13+I13+J13+K13</f>
        <v>73533857</v>
      </c>
      <c r="H13" s="11">
        <f>E13</f>
        <v>73533857</v>
      </c>
      <c r="I13" s="6">
        <v>0</v>
      </c>
      <c r="J13" s="11">
        <v>0</v>
      </c>
      <c r="K13" s="16">
        <v>0</v>
      </c>
      <c r="L13" s="69"/>
    </row>
    <row r="14" spans="1:15" ht="30.75" customHeight="1" x14ac:dyDescent="0.2">
      <c r="A14" s="1" t="s">
        <v>13</v>
      </c>
      <c r="B14" s="100" t="s">
        <v>14</v>
      </c>
      <c r="C14" s="101"/>
      <c r="D14" s="32" t="s">
        <v>10</v>
      </c>
      <c r="E14" s="25"/>
      <c r="F14" s="6"/>
      <c r="G14" s="11"/>
      <c r="H14" s="6"/>
      <c r="I14" s="6"/>
      <c r="J14" s="11"/>
      <c r="K14" s="16"/>
    </row>
    <row r="15" spans="1:15" ht="42" customHeight="1" x14ac:dyDescent="0.2">
      <c r="A15" s="1" t="s">
        <v>15</v>
      </c>
      <c r="B15" s="100" t="s">
        <v>98</v>
      </c>
      <c r="C15" s="101"/>
      <c r="D15" s="32" t="s">
        <v>10</v>
      </c>
      <c r="E15" s="25"/>
      <c r="F15" s="6"/>
      <c r="G15" s="11"/>
      <c r="H15" s="6"/>
      <c r="I15" s="6"/>
      <c r="J15" s="11"/>
      <c r="K15" s="16"/>
    </row>
    <row r="16" spans="1:15" ht="23.25" customHeight="1" x14ac:dyDescent="0.2">
      <c r="A16" s="4" t="s">
        <v>73</v>
      </c>
      <c r="B16" s="114" t="s">
        <v>16</v>
      </c>
      <c r="C16" s="115"/>
      <c r="D16" s="31" t="s">
        <v>10</v>
      </c>
      <c r="E16" s="24">
        <f t="shared" ref="E16:K16" si="1">E17+E18</f>
        <v>0</v>
      </c>
      <c r="F16" s="5">
        <f t="shared" si="1"/>
        <v>0</v>
      </c>
      <c r="G16" s="10">
        <f t="shared" si="1"/>
        <v>0</v>
      </c>
      <c r="H16" s="5">
        <f t="shared" si="1"/>
        <v>0</v>
      </c>
      <c r="I16" s="5">
        <f t="shared" si="1"/>
        <v>0</v>
      </c>
      <c r="J16" s="10">
        <f t="shared" si="1"/>
        <v>0</v>
      </c>
      <c r="K16" s="15">
        <f t="shared" si="1"/>
        <v>0</v>
      </c>
    </row>
    <row r="17" spans="1:15" ht="36.75" customHeight="1" x14ac:dyDescent="0.2">
      <c r="A17" s="1" t="s">
        <v>17</v>
      </c>
      <c r="B17" s="100" t="s">
        <v>18</v>
      </c>
      <c r="C17" s="101"/>
      <c r="D17" s="32" t="s">
        <v>10</v>
      </c>
      <c r="E17" s="25"/>
      <c r="F17" s="6"/>
      <c r="G17" s="11"/>
      <c r="H17" s="6"/>
      <c r="I17" s="6"/>
      <c r="J17" s="11"/>
      <c r="K17" s="16"/>
    </row>
    <row r="18" spans="1:15" ht="30.75" customHeight="1" x14ac:dyDescent="0.2">
      <c r="A18" s="1" t="s">
        <v>68</v>
      </c>
      <c r="B18" s="100" t="s">
        <v>19</v>
      </c>
      <c r="C18" s="101"/>
      <c r="D18" s="32" t="s">
        <v>10</v>
      </c>
      <c r="E18" s="25"/>
      <c r="F18" s="6"/>
      <c r="G18" s="11"/>
      <c r="H18" s="6"/>
      <c r="I18" s="6"/>
      <c r="J18" s="11"/>
      <c r="K18" s="16"/>
    </row>
    <row r="19" spans="1:15" ht="39" customHeight="1" x14ac:dyDescent="0.2">
      <c r="A19" s="4" t="s">
        <v>74</v>
      </c>
      <c r="B19" s="114" t="s">
        <v>20</v>
      </c>
      <c r="C19" s="116"/>
      <c r="D19" s="31" t="s">
        <v>10</v>
      </c>
      <c r="E19" s="24">
        <f t="shared" ref="E19:K19" si="2">E20+E21+E22</f>
        <v>0</v>
      </c>
      <c r="F19" s="5">
        <f t="shared" si="2"/>
        <v>0</v>
      </c>
      <c r="G19" s="10">
        <f t="shared" si="2"/>
        <v>0</v>
      </c>
      <c r="H19" s="5">
        <f t="shared" si="2"/>
        <v>0</v>
      </c>
      <c r="I19" s="5">
        <f t="shared" si="2"/>
        <v>0</v>
      </c>
      <c r="J19" s="10">
        <f t="shared" si="2"/>
        <v>0</v>
      </c>
      <c r="K19" s="15">
        <f t="shared" si="2"/>
        <v>0</v>
      </c>
    </row>
    <row r="20" spans="1:15" ht="39" customHeight="1" x14ac:dyDescent="0.2">
      <c r="A20" s="1" t="s">
        <v>69</v>
      </c>
      <c r="B20" s="100" t="s">
        <v>64</v>
      </c>
      <c r="C20" s="117"/>
      <c r="D20" s="32" t="s">
        <v>10</v>
      </c>
      <c r="E20" s="25"/>
      <c r="F20" s="6"/>
      <c r="G20" s="11"/>
      <c r="H20" s="6"/>
      <c r="I20" s="6"/>
      <c r="J20" s="11"/>
      <c r="K20" s="16"/>
    </row>
    <row r="21" spans="1:15" ht="39.75" customHeight="1" x14ac:dyDescent="0.2">
      <c r="A21" s="1" t="s">
        <v>70</v>
      </c>
      <c r="B21" s="100" t="s">
        <v>64</v>
      </c>
      <c r="C21" s="117"/>
      <c r="D21" s="32" t="s">
        <v>10</v>
      </c>
      <c r="E21" s="25"/>
      <c r="F21" s="6"/>
      <c r="G21" s="11"/>
      <c r="H21" s="6"/>
      <c r="I21" s="6"/>
      <c r="J21" s="11"/>
      <c r="K21" s="16"/>
    </row>
    <row r="22" spans="1:15" ht="42" customHeight="1" x14ac:dyDescent="0.2">
      <c r="A22" s="1" t="s">
        <v>21</v>
      </c>
      <c r="B22" s="100" t="s">
        <v>65</v>
      </c>
      <c r="C22" s="101"/>
      <c r="D22" s="32" t="s">
        <v>10</v>
      </c>
      <c r="E22" s="25"/>
      <c r="F22" s="6"/>
      <c r="G22" s="11"/>
      <c r="H22" s="6"/>
      <c r="I22" s="6"/>
      <c r="J22" s="11"/>
      <c r="K22" s="16"/>
    </row>
    <row r="23" spans="1:15" ht="30.75" customHeight="1" x14ac:dyDescent="0.2">
      <c r="A23" s="4" t="s">
        <v>75</v>
      </c>
      <c r="B23" s="114" t="s">
        <v>22</v>
      </c>
      <c r="C23" s="115"/>
      <c r="D23" s="31" t="s">
        <v>10</v>
      </c>
      <c r="E23" s="24">
        <f t="shared" ref="E23:K23" si="3">E24+E25</f>
        <v>0</v>
      </c>
      <c r="F23" s="5">
        <f t="shared" si="3"/>
        <v>0</v>
      </c>
      <c r="G23" s="10">
        <f t="shared" si="3"/>
        <v>0</v>
      </c>
      <c r="H23" s="5">
        <f t="shared" si="3"/>
        <v>0</v>
      </c>
      <c r="I23" s="5">
        <f t="shared" si="3"/>
        <v>0</v>
      </c>
      <c r="J23" s="10">
        <f t="shared" si="3"/>
        <v>0</v>
      </c>
      <c r="K23" s="15">
        <f t="shared" si="3"/>
        <v>0</v>
      </c>
    </row>
    <row r="24" spans="1:15" ht="30.75" customHeight="1" x14ac:dyDescent="0.2">
      <c r="A24" s="1" t="s">
        <v>23</v>
      </c>
      <c r="B24" s="100" t="s">
        <v>66</v>
      </c>
      <c r="C24" s="101"/>
      <c r="D24" s="32" t="s">
        <v>10</v>
      </c>
      <c r="E24" s="25"/>
      <c r="F24" s="6"/>
      <c r="G24" s="11"/>
      <c r="H24" s="6"/>
      <c r="I24" s="6"/>
      <c r="J24" s="11"/>
      <c r="K24" s="16"/>
    </row>
    <row r="25" spans="1:15" ht="23.25" customHeight="1" x14ac:dyDescent="0.2">
      <c r="A25" s="1" t="s">
        <v>24</v>
      </c>
      <c r="B25" s="100" t="s">
        <v>25</v>
      </c>
      <c r="C25" s="101"/>
      <c r="D25" s="32" t="s">
        <v>10</v>
      </c>
      <c r="E25" s="25"/>
      <c r="F25" s="6"/>
      <c r="G25" s="11"/>
      <c r="H25" s="6"/>
      <c r="I25" s="6"/>
      <c r="J25" s="11"/>
      <c r="K25" s="16"/>
    </row>
    <row r="26" spans="1:15" ht="35.25" customHeight="1" x14ac:dyDescent="0.2">
      <c r="A26" s="4" t="s">
        <v>26</v>
      </c>
      <c r="B26" s="118" t="s">
        <v>27</v>
      </c>
      <c r="C26" s="119"/>
      <c r="D26" s="31" t="s">
        <v>10</v>
      </c>
      <c r="E26" s="26">
        <f>E27+E49+E55+E56+E57</f>
        <v>71885037</v>
      </c>
      <c r="F26" s="7">
        <f>F27+F49+F55+F56+F57</f>
        <v>0</v>
      </c>
      <c r="G26" s="12">
        <f>G27+G49+G55+G56+G57</f>
        <v>71885037</v>
      </c>
      <c r="H26" s="7">
        <f t="shared" ref="H26:I26" si="4">H27+H49+H55+H56</f>
        <v>0</v>
      </c>
      <c r="I26" s="7">
        <f t="shared" si="4"/>
        <v>0</v>
      </c>
      <c r="J26" s="12">
        <f>J27+J49+J55+J56+J57</f>
        <v>54838547</v>
      </c>
      <c r="K26" s="12">
        <f>K27+K49+K55+K56+K57</f>
        <v>17046490</v>
      </c>
      <c r="L26" s="44"/>
      <c r="M26" s="44"/>
      <c r="N26" s="44"/>
    </row>
    <row r="27" spans="1:15" ht="36.75" customHeight="1" x14ac:dyDescent="0.2">
      <c r="A27" s="4" t="s">
        <v>28</v>
      </c>
      <c r="B27" s="85" t="s">
        <v>29</v>
      </c>
      <c r="C27" s="86"/>
      <c r="D27" s="33" t="s">
        <v>10</v>
      </c>
      <c r="E27" s="26">
        <f>E28+E30+E48+E47</f>
        <v>64379797</v>
      </c>
      <c r="F27" s="7">
        <f t="shared" ref="F27:K27" si="5">F28+F30+F48</f>
        <v>0</v>
      </c>
      <c r="G27" s="12">
        <f>G28+G30+G48+G47</f>
        <v>64379797</v>
      </c>
      <c r="H27" s="7">
        <f t="shared" si="5"/>
        <v>0</v>
      </c>
      <c r="I27" s="7">
        <f t="shared" si="5"/>
        <v>0</v>
      </c>
      <c r="J27" s="12">
        <f>J28+J30+J48+J47</f>
        <v>47333307</v>
      </c>
      <c r="K27" s="17">
        <f t="shared" si="5"/>
        <v>17046490</v>
      </c>
      <c r="L27" s="44"/>
      <c r="M27" s="44"/>
    </row>
    <row r="28" spans="1:15" ht="23.25" customHeight="1" x14ac:dyDescent="0.2">
      <c r="A28" s="4" t="s">
        <v>30</v>
      </c>
      <c r="B28" s="83" t="s">
        <v>82</v>
      </c>
      <c r="C28" s="84"/>
      <c r="D28" s="31" t="s">
        <v>10</v>
      </c>
      <c r="E28" s="24">
        <f>G28-F28</f>
        <v>0</v>
      </c>
      <c r="F28" s="5"/>
      <c r="G28" s="10">
        <f>H28+I28+J28+K28</f>
        <v>0</v>
      </c>
      <c r="H28" s="5"/>
      <c r="I28" s="5"/>
      <c r="J28" s="10"/>
      <c r="K28" s="15"/>
    </row>
    <row r="29" spans="1:15" ht="23.25" customHeight="1" x14ac:dyDescent="0.2">
      <c r="A29" s="1" t="s">
        <v>31</v>
      </c>
      <c r="B29" s="73" t="s">
        <v>32</v>
      </c>
      <c r="C29" s="74"/>
      <c r="D29" s="32" t="s">
        <v>10</v>
      </c>
      <c r="E29" s="25">
        <f>G29-F29</f>
        <v>0</v>
      </c>
      <c r="F29" s="6"/>
      <c r="G29" s="11">
        <f>H29+I29+J29+K29</f>
        <v>0</v>
      </c>
      <c r="H29" s="6"/>
      <c r="I29" s="6"/>
      <c r="J29" s="11"/>
      <c r="K29" s="16"/>
    </row>
    <row r="30" spans="1:15" ht="33.75" customHeight="1" x14ac:dyDescent="0.2">
      <c r="A30" s="4" t="s">
        <v>33</v>
      </c>
      <c r="B30" s="85" t="s">
        <v>83</v>
      </c>
      <c r="C30" s="87"/>
      <c r="D30" s="33" t="s">
        <v>10</v>
      </c>
      <c r="E30" s="24">
        <f t="shared" ref="E30:K30" si="6">E31</f>
        <v>63029717</v>
      </c>
      <c r="F30" s="5">
        <f t="shared" si="6"/>
        <v>0</v>
      </c>
      <c r="G30" s="10">
        <f t="shared" si="6"/>
        <v>63029717</v>
      </c>
      <c r="H30" s="5">
        <f t="shared" si="6"/>
        <v>0</v>
      </c>
      <c r="I30" s="5">
        <f t="shared" si="6"/>
        <v>0</v>
      </c>
      <c r="J30" s="10">
        <f t="shared" si="6"/>
        <v>45983227</v>
      </c>
      <c r="K30" s="15">
        <f t="shared" si="6"/>
        <v>17046490</v>
      </c>
    </row>
    <row r="31" spans="1:15" ht="33" customHeight="1" x14ac:dyDescent="0.2">
      <c r="A31" s="4" t="s">
        <v>34</v>
      </c>
      <c r="B31" s="90" t="s">
        <v>81</v>
      </c>
      <c r="C31" s="91"/>
      <c r="D31" s="31" t="s">
        <v>10</v>
      </c>
      <c r="E31" s="24">
        <f>E32+E33+E34+E35</f>
        <v>63029717</v>
      </c>
      <c r="F31" s="5">
        <f t="shared" ref="F31:I31" si="7">F32+F33+F34</f>
        <v>0</v>
      </c>
      <c r="G31" s="10">
        <f>G32+G33+G34+G35</f>
        <v>63029717</v>
      </c>
      <c r="H31" s="5">
        <f t="shared" si="7"/>
        <v>0</v>
      </c>
      <c r="I31" s="5">
        <f t="shared" si="7"/>
        <v>0</v>
      </c>
      <c r="J31" s="10">
        <f>SUM(J32:J35)</f>
        <v>45983227</v>
      </c>
      <c r="K31" s="15">
        <f>K32+K33+K34+K35</f>
        <v>17046490</v>
      </c>
      <c r="L31" s="44"/>
      <c r="M31" s="44"/>
    </row>
    <row r="32" spans="1:15" ht="23.25" customHeight="1" x14ac:dyDescent="0.3">
      <c r="A32" s="1" t="s">
        <v>35</v>
      </c>
      <c r="B32" s="88" t="s">
        <v>108</v>
      </c>
      <c r="C32" s="89"/>
      <c r="D32" s="32" t="s">
        <v>10</v>
      </c>
      <c r="E32" s="25">
        <f>G32</f>
        <v>62333757</v>
      </c>
      <c r="F32" s="6">
        <v>0</v>
      </c>
      <c r="G32" s="11">
        <f>H32+I32+J32+K32</f>
        <v>62333757</v>
      </c>
      <c r="H32" s="11"/>
      <c r="I32" s="6">
        <v>0</v>
      </c>
      <c r="J32" s="11">
        <f>'[7]урегулирование 12.18'!$J$32+'[8]урегулирование 12.18'!$J$32+'[9]урегулирование 12.18'!$J$32+'[10]урегулирование 12.18'!$J$32+'[11]урегулирование 12.18'!$J$32+'[12]Проткл разногл МЭСа после корре'!$J$32</f>
        <v>45608897</v>
      </c>
      <c r="K32" s="16">
        <f>'[7]урегулирование 12.18'!$K$32+'[8]урегулирование 12.18'!$K$32+'[9]урегулирование 12.18'!$K$32+'[10]урегулирование 12.18'!$K$32+'[11]урегулирование 12.18'!$K$32+'[12]Проткл разногл МЭСа после корре'!$K$32</f>
        <v>16724860</v>
      </c>
      <c r="L32" s="63"/>
      <c r="M32" s="67"/>
      <c r="N32" s="63"/>
      <c r="O32" s="66"/>
    </row>
    <row r="33" spans="1:15" ht="23.25" customHeight="1" x14ac:dyDescent="0.35">
      <c r="A33" s="1" t="s">
        <v>36</v>
      </c>
      <c r="B33" s="88" t="s">
        <v>109</v>
      </c>
      <c r="C33" s="89"/>
      <c r="D33" s="32" t="s">
        <v>10</v>
      </c>
      <c r="E33" s="25">
        <f>G33</f>
        <v>185270</v>
      </c>
      <c r="F33" s="6">
        <v>0</v>
      </c>
      <c r="G33" s="11">
        <f>K33</f>
        <v>185270</v>
      </c>
      <c r="H33" s="6">
        <v>0</v>
      </c>
      <c r="I33" s="6">
        <v>0</v>
      </c>
      <c r="J33" s="11">
        <v>0</v>
      </c>
      <c r="K33" s="16">
        <f>'[7]урегулирование 12.18'!$K$33+'[8]урегулирование 12.18'!$K$33+'[9]урегулирование 12.18'!$K$33+'[10]урегулирование 12.18'!$K$33+'[11]урегулирование 12.18'!$K$33+'[12]Проткл разногл МЭСа после корре'!$K$33</f>
        <v>185270</v>
      </c>
      <c r="L33" s="55"/>
    </row>
    <row r="34" spans="1:15" ht="23.25" customHeight="1" x14ac:dyDescent="0.2">
      <c r="A34" s="1" t="s">
        <v>37</v>
      </c>
      <c r="B34" s="88" t="s">
        <v>110</v>
      </c>
      <c r="C34" s="89"/>
      <c r="D34" s="32" t="s">
        <v>10</v>
      </c>
      <c r="E34" s="25">
        <f>G34</f>
        <v>509274</v>
      </c>
      <c r="F34" s="6">
        <v>0</v>
      </c>
      <c r="G34" s="11">
        <f>H34+I34+J34+K34</f>
        <v>509274</v>
      </c>
      <c r="H34" s="6">
        <v>0</v>
      </c>
      <c r="I34" s="6">
        <v>0</v>
      </c>
      <c r="J34" s="11">
        <f>'[7]урегулирование 12.18'!$J$34+'[8]урегулирование 12.18'!$J$34+'[9]урегулирование 12.18'!$J$34+'[10]урегулирование 12.18'!$J$34+'[11]урегулирование 12.18'!$J$34+'[12]Проткл разногл МЭСа после корре'!$J$34</f>
        <v>374330</v>
      </c>
      <c r="K34" s="16">
        <f>'[7]урегулирование 12.18'!$K$34+'[8]урегулирование 12.18'!$K$34+'[9]урегулирование 12.18'!$K$34+'[10]урегулирование 12.18'!$K$34+'[11]урегулирование 12.18'!$K$34+'[12]Проткл разногл МЭСа после корре'!$K$34</f>
        <v>134944</v>
      </c>
    </row>
    <row r="35" spans="1:15" ht="23.25" customHeight="1" x14ac:dyDescent="0.2">
      <c r="A35" s="1" t="s">
        <v>37</v>
      </c>
      <c r="B35" s="88" t="s">
        <v>111</v>
      </c>
      <c r="C35" s="89"/>
      <c r="D35" s="32" t="s">
        <v>10</v>
      </c>
      <c r="E35" s="25">
        <f>G35</f>
        <v>1416</v>
      </c>
      <c r="F35" s="6">
        <v>0</v>
      </c>
      <c r="G35" s="11">
        <f>H35+I35+J35+K35</f>
        <v>1416</v>
      </c>
      <c r="H35" s="6">
        <v>0</v>
      </c>
      <c r="I35" s="6">
        <v>0</v>
      </c>
      <c r="J35" s="11">
        <v>0</v>
      </c>
      <c r="K35" s="16">
        <f>'[7]урегулирование 12.18'!$K$35+'[8]урегулирование 12.18'!$K$35+'[9]урегулирование 12.18'!$K$35+'[10]урегулирование 12.18'!$K$35+'[11]урегулирование 12.18'!$K$35+'[12]Проткл разногл МЭСа после корре'!$K$35</f>
        <v>1416</v>
      </c>
    </row>
    <row r="36" spans="1:15" ht="23.25" customHeight="1" x14ac:dyDescent="0.2">
      <c r="A36" s="1" t="s">
        <v>86</v>
      </c>
      <c r="B36" s="73" t="s">
        <v>85</v>
      </c>
      <c r="C36" s="74"/>
      <c r="D36" s="32" t="s">
        <v>10</v>
      </c>
      <c r="E36" s="25"/>
      <c r="F36" s="6"/>
      <c r="G36" s="11"/>
      <c r="H36" s="6"/>
      <c r="I36" s="6"/>
      <c r="J36" s="11"/>
      <c r="K36" s="16"/>
    </row>
    <row r="37" spans="1:15" ht="23.25" customHeight="1" x14ac:dyDescent="0.2">
      <c r="A37" s="1" t="s">
        <v>88</v>
      </c>
      <c r="B37" s="73" t="s">
        <v>85</v>
      </c>
      <c r="C37" s="74"/>
      <c r="D37" s="32" t="s">
        <v>10</v>
      </c>
      <c r="E37" s="25"/>
      <c r="F37" s="6"/>
      <c r="G37" s="11"/>
      <c r="H37" s="6"/>
      <c r="I37" s="6"/>
      <c r="J37" s="11"/>
      <c r="K37" s="16"/>
    </row>
    <row r="38" spans="1:15" ht="23.25" customHeight="1" x14ac:dyDescent="0.2">
      <c r="A38" s="1" t="s">
        <v>89</v>
      </c>
      <c r="B38" s="73" t="s">
        <v>85</v>
      </c>
      <c r="C38" s="74"/>
      <c r="D38" s="32" t="s">
        <v>10</v>
      </c>
      <c r="E38" s="25"/>
      <c r="F38" s="6"/>
      <c r="G38" s="11"/>
      <c r="H38" s="6"/>
      <c r="I38" s="6"/>
      <c r="J38" s="11"/>
      <c r="K38" s="16"/>
    </row>
    <row r="39" spans="1:15" ht="23.25" customHeight="1" x14ac:dyDescent="0.2">
      <c r="A39" s="1" t="s">
        <v>90</v>
      </c>
      <c r="B39" s="73" t="s">
        <v>38</v>
      </c>
      <c r="C39" s="74"/>
      <c r="D39" s="32" t="s">
        <v>10</v>
      </c>
      <c r="E39" s="25"/>
      <c r="F39" s="6"/>
      <c r="G39" s="11"/>
      <c r="H39" s="6"/>
      <c r="I39" s="6"/>
      <c r="J39" s="11"/>
      <c r="K39" s="16"/>
    </row>
    <row r="40" spans="1:15" ht="23.25" customHeight="1" x14ac:dyDescent="0.2">
      <c r="A40" s="4" t="s">
        <v>39</v>
      </c>
      <c r="B40" s="83" t="s">
        <v>92</v>
      </c>
      <c r="C40" s="84"/>
      <c r="D40" s="31" t="s">
        <v>10</v>
      </c>
      <c r="E40" s="24">
        <f>E41+E42+E43</f>
        <v>0</v>
      </c>
      <c r="F40" s="5">
        <f t="shared" ref="F40:K40" si="8">F41+F42+F43</f>
        <v>0</v>
      </c>
      <c r="G40" s="10">
        <f t="shared" si="8"/>
        <v>0</v>
      </c>
      <c r="H40" s="5">
        <f t="shared" si="8"/>
        <v>0</v>
      </c>
      <c r="I40" s="5">
        <f t="shared" si="8"/>
        <v>0</v>
      </c>
      <c r="J40" s="10">
        <f t="shared" si="8"/>
        <v>0</v>
      </c>
      <c r="K40" s="15">
        <f t="shared" si="8"/>
        <v>0</v>
      </c>
    </row>
    <row r="41" spans="1:15" ht="23.25" customHeight="1" x14ac:dyDescent="0.2">
      <c r="A41" s="1" t="s">
        <v>40</v>
      </c>
      <c r="B41" s="73" t="s">
        <v>84</v>
      </c>
      <c r="C41" s="74"/>
      <c r="D41" s="32" t="s">
        <v>10</v>
      </c>
      <c r="E41" s="25"/>
      <c r="F41" s="6"/>
      <c r="G41" s="11"/>
      <c r="H41" s="6"/>
      <c r="I41" s="6"/>
      <c r="J41" s="11"/>
      <c r="K41" s="16"/>
    </row>
    <row r="42" spans="1:15" ht="23.25" customHeight="1" x14ac:dyDescent="0.2">
      <c r="A42" s="1" t="s">
        <v>41</v>
      </c>
      <c r="B42" s="73" t="s">
        <v>84</v>
      </c>
      <c r="C42" s="74"/>
      <c r="D42" s="32" t="s">
        <v>10</v>
      </c>
      <c r="E42" s="25"/>
      <c r="F42" s="6"/>
      <c r="G42" s="11"/>
      <c r="H42" s="6"/>
      <c r="I42" s="6"/>
      <c r="J42" s="11"/>
      <c r="K42" s="16"/>
    </row>
    <row r="43" spans="1:15" ht="23.25" customHeight="1" x14ac:dyDescent="0.2">
      <c r="A43" s="1" t="s">
        <v>42</v>
      </c>
      <c r="B43" s="73" t="s">
        <v>84</v>
      </c>
      <c r="C43" s="74"/>
      <c r="D43" s="32" t="s">
        <v>10</v>
      </c>
      <c r="E43" s="25"/>
      <c r="F43" s="6"/>
      <c r="G43" s="11"/>
      <c r="H43" s="6"/>
      <c r="I43" s="6"/>
      <c r="J43" s="11"/>
      <c r="K43" s="16"/>
    </row>
    <row r="44" spans="1:15" ht="23.25" customHeight="1" x14ac:dyDescent="0.2">
      <c r="A44" s="1" t="s">
        <v>43</v>
      </c>
      <c r="B44" s="73" t="s">
        <v>84</v>
      </c>
      <c r="C44" s="74"/>
      <c r="D44" s="32" t="s">
        <v>10</v>
      </c>
      <c r="E44" s="25"/>
      <c r="F44" s="6"/>
      <c r="G44" s="11"/>
      <c r="H44" s="6"/>
      <c r="I44" s="6"/>
      <c r="J44" s="11"/>
      <c r="K44" s="16"/>
    </row>
    <row r="45" spans="1:15" ht="23.25" customHeight="1" x14ac:dyDescent="0.35">
      <c r="A45" s="1" t="s">
        <v>87</v>
      </c>
      <c r="B45" s="73" t="s">
        <v>38</v>
      </c>
      <c r="C45" s="74"/>
      <c r="D45" s="32" t="s">
        <v>10</v>
      </c>
      <c r="E45" s="25"/>
      <c r="F45" s="6"/>
      <c r="G45" s="11"/>
      <c r="H45" s="6"/>
      <c r="I45" s="6"/>
      <c r="J45" s="11"/>
      <c r="K45" s="16"/>
      <c r="O45" s="64"/>
    </row>
    <row r="46" spans="1:15" ht="23.25" customHeight="1" x14ac:dyDescent="0.25">
      <c r="A46" s="4" t="s">
        <v>44</v>
      </c>
      <c r="B46" s="83" t="s">
        <v>46</v>
      </c>
      <c r="C46" s="75"/>
      <c r="D46" s="31" t="s">
        <v>10</v>
      </c>
      <c r="E46" s="24">
        <f>G46-F46</f>
        <v>0</v>
      </c>
      <c r="F46" s="5"/>
      <c r="G46" s="10">
        <f>H46+I46+J46+K46</f>
        <v>0</v>
      </c>
      <c r="H46" s="5"/>
      <c r="I46" s="5"/>
      <c r="J46" s="10"/>
      <c r="K46" s="15"/>
      <c r="N46" s="38"/>
      <c r="O46" s="44"/>
    </row>
    <row r="47" spans="1:15" ht="23.25" customHeight="1" x14ac:dyDescent="0.2">
      <c r="A47" s="4" t="s">
        <v>45</v>
      </c>
      <c r="B47" s="85" t="s">
        <v>47</v>
      </c>
      <c r="C47" s="86"/>
      <c r="D47" s="31" t="s">
        <v>10</v>
      </c>
      <c r="E47" s="24">
        <f>G47-F47</f>
        <v>1350080</v>
      </c>
      <c r="F47" s="5"/>
      <c r="G47" s="10">
        <f>H47+I47+J47+K47</f>
        <v>1350080</v>
      </c>
      <c r="H47" s="5"/>
      <c r="I47" s="5"/>
      <c r="J47" s="10">
        <f>'[12]Проткл разногл МЭСа после корре'!$J$47</f>
        <v>1350080</v>
      </c>
      <c r="K47" s="15"/>
    </row>
    <row r="48" spans="1:15" ht="33" customHeight="1" x14ac:dyDescent="0.2">
      <c r="A48" s="4" t="s">
        <v>60</v>
      </c>
      <c r="B48" s="83" t="s">
        <v>97</v>
      </c>
      <c r="C48" s="75"/>
      <c r="D48" s="33" t="s">
        <v>10</v>
      </c>
      <c r="E48" s="24">
        <f>G48-F48</f>
        <v>0</v>
      </c>
      <c r="F48" s="5"/>
      <c r="G48" s="10">
        <f>H48+I48+J48+K48</f>
        <v>0</v>
      </c>
      <c r="H48" s="5"/>
      <c r="I48" s="5"/>
      <c r="J48" s="10"/>
      <c r="K48" s="15"/>
    </row>
    <row r="49" spans="1:14" ht="36.75" customHeight="1" x14ac:dyDescent="0.2">
      <c r="A49" s="4" t="s">
        <v>48</v>
      </c>
      <c r="B49" s="85" t="s">
        <v>93</v>
      </c>
      <c r="C49" s="87"/>
      <c r="D49" s="31" t="s">
        <v>10</v>
      </c>
      <c r="E49" s="26">
        <f>E50+E51+E52+E54</f>
        <v>2244160</v>
      </c>
      <c r="F49" s="7">
        <f t="shared" ref="F49:K49" si="9">F50+F51+F52+F54</f>
        <v>0</v>
      </c>
      <c r="G49" s="12">
        <f t="shared" si="9"/>
        <v>2244160</v>
      </c>
      <c r="H49" s="7">
        <f t="shared" si="9"/>
        <v>0</v>
      </c>
      <c r="I49" s="7">
        <f t="shared" si="9"/>
        <v>0</v>
      </c>
      <c r="J49" s="12">
        <f t="shared" si="9"/>
        <v>2244160</v>
      </c>
      <c r="K49" s="17">
        <f t="shared" si="9"/>
        <v>0</v>
      </c>
      <c r="M49" s="65"/>
    </row>
    <row r="50" spans="1:14" ht="23.25" customHeight="1" x14ac:dyDescent="0.2">
      <c r="A50" s="4" t="s">
        <v>49</v>
      </c>
      <c r="B50" s="88" t="s">
        <v>112</v>
      </c>
      <c r="C50" s="89"/>
      <c r="D50" s="32" t="s">
        <v>10</v>
      </c>
      <c r="E50" s="39">
        <f>G50</f>
        <v>2244160</v>
      </c>
      <c r="F50" s="6">
        <v>0</v>
      </c>
      <c r="G50" s="11">
        <f>SUM(H50:K50)</f>
        <v>2244160</v>
      </c>
      <c r="H50" s="6">
        <v>0</v>
      </c>
      <c r="I50" s="6">
        <v>0</v>
      </c>
      <c r="J50" s="11">
        <f>'[7]урегулирование 12.18'!$J$50+'[8]урегулирование 12.18'!$J$50+'[9]урегулирование 12.18'!$J$50+'[10]урегулирование 12.18'!$J$50+'[11]урегулирование 12.18'!$J$50+'[12]Проткл разногл МЭСа после корре'!$J$50</f>
        <v>2244160</v>
      </c>
      <c r="K50" s="16">
        <v>0</v>
      </c>
    </row>
    <row r="51" spans="1:14" ht="23.25" customHeight="1" x14ac:dyDescent="0.2">
      <c r="A51" s="4" t="s">
        <v>50</v>
      </c>
      <c r="B51" s="73" t="s">
        <v>51</v>
      </c>
      <c r="C51" s="74"/>
      <c r="D51" s="32" t="s">
        <v>10</v>
      </c>
      <c r="E51" s="25"/>
      <c r="F51" s="6"/>
      <c r="G51" s="11"/>
      <c r="H51" s="6"/>
      <c r="I51" s="6"/>
      <c r="J51" s="11"/>
      <c r="K51" s="16"/>
    </row>
    <row r="52" spans="1:14" ht="23.25" customHeight="1" x14ac:dyDescent="0.2">
      <c r="A52" s="4" t="s">
        <v>58</v>
      </c>
      <c r="B52" s="73" t="s">
        <v>51</v>
      </c>
      <c r="C52" s="74"/>
      <c r="D52" s="32" t="s">
        <v>10</v>
      </c>
      <c r="E52" s="25"/>
      <c r="F52" s="6"/>
      <c r="G52" s="11"/>
      <c r="H52" s="6"/>
      <c r="I52" s="6"/>
      <c r="J52" s="11"/>
      <c r="K52" s="16"/>
    </row>
    <row r="53" spans="1:14" ht="23.25" customHeight="1" x14ac:dyDescent="0.2">
      <c r="A53" s="4" t="s">
        <v>59</v>
      </c>
      <c r="B53" s="73" t="s">
        <v>51</v>
      </c>
      <c r="C53" s="74"/>
      <c r="D53" s="32" t="s">
        <v>10</v>
      </c>
      <c r="E53" s="25"/>
      <c r="F53" s="6"/>
      <c r="G53" s="11"/>
      <c r="H53" s="6"/>
      <c r="I53" s="6"/>
      <c r="J53" s="11"/>
      <c r="K53" s="16"/>
    </row>
    <row r="54" spans="1:14" ht="23.25" customHeight="1" x14ac:dyDescent="0.2">
      <c r="A54" s="4" t="s">
        <v>91</v>
      </c>
      <c r="B54" s="73" t="s">
        <v>51</v>
      </c>
      <c r="C54" s="74"/>
      <c r="D54" s="32" t="s">
        <v>10</v>
      </c>
      <c r="E54" s="25"/>
      <c r="F54" s="6"/>
      <c r="G54" s="11"/>
      <c r="H54" s="6"/>
      <c r="I54" s="6"/>
      <c r="J54" s="11"/>
      <c r="K54" s="16"/>
    </row>
    <row r="55" spans="1:14" ht="41.25" customHeight="1" x14ac:dyDescent="0.2">
      <c r="A55" s="35" t="s">
        <v>52</v>
      </c>
      <c r="B55" s="75" t="s">
        <v>67</v>
      </c>
      <c r="C55" s="75"/>
      <c r="D55" s="31" t="s">
        <v>10</v>
      </c>
      <c r="E55" s="24">
        <f>G55-F55</f>
        <v>0</v>
      </c>
      <c r="F55" s="5"/>
      <c r="G55" s="10">
        <f>H55+I55+J55+K55</f>
        <v>0</v>
      </c>
      <c r="H55" s="5"/>
      <c r="I55" s="5"/>
      <c r="J55" s="10"/>
      <c r="K55" s="15"/>
    </row>
    <row r="56" spans="1:14" ht="27" customHeight="1" x14ac:dyDescent="0.2">
      <c r="A56" s="31" t="s">
        <v>53</v>
      </c>
      <c r="B56" s="76" t="s">
        <v>104</v>
      </c>
      <c r="C56" s="76"/>
      <c r="D56" s="31" t="s">
        <v>10</v>
      </c>
      <c r="E56" s="24">
        <f>G56-F56</f>
        <v>2197680</v>
      </c>
      <c r="F56" s="5"/>
      <c r="G56" s="10">
        <f>H56+I56+J56+K56</f>
        <v>2197680</v>
      </c>
      <c r="H56" s="5"/>
      <c r="I56" s="5"/>
      <c r="J56" s="11">
        <f>'[7]урегулирование 12.18'!$J$56+'[8]урегулирование 12.18'!$J$56+'[9]урегулирование 12.18'!$J$56+'[10]урегулирование 12.18'!$J$56+'[11]урегулирование 12.18'!$J$56+'[12]Проткл разногл МЭСа после корре'!$J$56</f>
        <v>2197680</v>
      </c>
      <c r="K56" s="15"/>
    </row>
    <row r="57" spans="1:14" ht="23.25" customHeight="1" x14ac:dyDescent="0.2">
      <c r="A57" s="31" t="s">
        <v>105</v>
      </c>
      <c r="B57" s="76" t="s">
        <v>106</v>
      </c>
      <c r="C57" s="76"/>
      <c r="D57" s="31"/>
      <c r="E57" s="24">
        <f>G57-F57</f>
        <v>3063400</v>
      </c>
      <c r="F57" s="5"/>
      <c r="G57" s="10">
        <f>H57+I57+J57+K57</f>
        <v>3063400</v>
      </c>
      <c r="H57" s="5"/>
      <c r="I57" s="5"/>
      <c r="J57" s="11">
        <f>'[9]урегулирование 12.18'!$J$57+'[10]урегулирование 12.18'!$J$57+'[11]урегулирование 12.18'!$J$57+'[12]Проткл разногл МЭСа после корре'!$J$57</f>
        <v>3063400</v>
      </c>
      <c r="K57" s="15"/>
    </row>
    <row r="58" spans="1:14" ht="23.25" customHeight="1" x14ac:dyDescent="0.35">
      <c r="A58" s="35" t="s">
        <v>76</v>
      </c>
      <c r="B58" s="79" t="s">
        <v>54</v>
      </c>
      <c r="C58" s="37" t="s">
        <v>55</v>
      </c>
      <c r="D58" s="31" t="s">
        <v>10</v>
      </c>
      <c r="E58" s="24">
        <f>G58-F58</f>
        <v>1648820</v>
      </c>
      <c r="F58" s="5"/>
      <c r="G58" s="10">
        <f>G11-G26</f>
        <v>1648820</v>
      </c>
      <c r="H58" s="5"/>
      <c r="I58" s="5"/>
      <c r="J58" s="10"/>
      <c r="K58" s="15"/>
      <c r="L58" s="54"/>
      <c r="M58" s="53"/>
      <c r="N58" s="53"/>
    </row>
    <row r="59" spans="1:14" ht="23.25" customHeight="1" x14ac:dyDescent="0.2">
      <c r="A59" s="35" t="s">
        <v>77</v>
      </c>
      <c r="B59" s="80"/>
      <c r="C59" s="37" t="s">
        <v>56</v>
      </c>
      <c r="D59" s="31" t="s">
        <v>57</v>
      </c>
      <c r="E59" s="27">
        <f>G59-F59</f>
        <v>2.2422596437447857</v>
      </c>
      <c r="F59" s="8"/>
      <c r="G59" s="13">
        <f>G58/G11*100</f>
        <v>2.2422596437447857</v>
      </c>
      <c r="H59" s="5"/>
      <c r="I59" s="5"/>
      <c r="J59" s="10"/>
      <c r="K59" s="15"/>
      <c r="L59" s="44"/>
    </row>
    <row r="60" spans="1:14" ht="23.25" customHeight="1" x14ac:dyDescent="0.2">
      <c r="A60" s="56" t="s">
        <v>99</v>
      </c>
      <c r="B60" s="79" t="s">
        <v>101</v>
      </c>
      <c r="C60" s="37" t="s">
        <v>55</v>
      </c>
      <c r="D60" s="31" t="s">
        <v>10</v>
      </c>
      <c r="E60" s="24">
        <f>G60</f>
        <v>1648820</v>
      </c>
      <c r="F60" s="8"/>
      <c r="G60" s="24">
        <f>G58</f>
        <v>1648820</v>
      </c>
      <c r="H60" s="5"/>
      <c r="I60" s="5"/>
      <c r="J60" s="10"/>
      <c r="K60" s="15"/>
      <c r="L60" s="44"/>
    </row>
    <row r="61" spans="1:14" ht="23.25" customHeight="1" thickBot="1" x14ac:dyDescent="0.25">
      <c r="A61" s="56" t="s">
        <v>100</v>
      </c>
      <c r="B61" s="80"/>
      <c r="C61" s="37" t="s">
        <v>56</v>
      </c>
      <c r="D61" s="31" t="s">
        <v>57</v>
      </c>
      <c r="E61" s="27">
        <f>G61</f>
        <v>2.2422596437447857</v>
      </c>
      <c r="F61" s="8"/>
      <c r="G61" s="13">
        <f>G60/G11*100</f>
        <v>2.2422596437447857</v>
      </c>
      <c r="H61" s="5"/>
      <c r="I61" s="5"/>
      <c r="J61" s="10"/>
      <c r="K61" s="15"/>
      <c r="L61" s="44"/>
    </row>
    <row r="62" spans="1:14" ht="23.25" customHeight="1" x14ac:dyDescent="0.2">
      <c r="A62" s="52" t="s">
        <v>102</v>
      </c>
      <c r="B62" s="77" t="s">
        <v>94</v>
      </c>
      <c r="C62" s="78"/>
      <c r="D62" s="32" t="s">
        <v>10</v>
      </c>
      <c r="E62" s="24">
        <f>E26-E56-E57</f>
        <v>66623957</v>
      </c>
      <c r="F62" s="5"/>
      <c r="G62" s="10">
        <f>E62</f>
        <v>66623957</v>
      </c>
      <c r="H62" s="5"/>
      <c r="I62" s="5"/>
      <c r="J62" s="10"/>
      <c r="K62" s="15"/>
      <c r="L62" s="44"/>
    </row>
    <row r="63" spans="1:14" ht="33" customHeight="1" thickBot="1" x14ac:dyDescent="0.25">
      <c r="A63" s="36" t="s">
        <v>103</v>
      </c>
      <c r="B63" s="81" t="s">
        <v>95</v>
      </c>
      <c r="C63" s="82"/>
      <c r="D63" s="34" t="s">
        <v>10</v>
      </c>
      <c r="E63" s="28">
        <f>E56+E57</f>
        <v>5261080</v>
      </c>
      <c r="F63" s="9"/>
      <c r="G63" s="14">
        <f>E63</f>
        <v>5261080</v>
      </c>
      <c r="H63" s="9"/>
      <c r="I63" s="9"/>
      <c r="J63" s="14"/>
      <c r="K63" s="18"/>
    </row>
    <row r="64" spans="1:14" ht="22.5" x14ac:dyDescent="0.3">
      <c r="A64" s="68"/>
      <c r="B64" s="60"/>
      <c r="C64" s="62"/>
      <c r="D64" s="48"/>
      <c r="E64" s="49"/>
      <c r="F64" s="46"/>
      <c r="G64" s="48"/>
      <c r="H64" s="57"/>
      <c r="I64" s="58"/>
      <c r="J64" s="48"/>
      <c r="K64" s="48"/>
    </row>
    <row r="65" spans="1:11" x14ac:dyDescent="0.2">
      <c r="E65" s="48"/>
      <c r="F65" s="48"/>
      <c r="G65" s="48"/>
      <c r="H65" s="48"/>
      <c r="I65" s="48"/>
      <c r="J65" s="48"/>
      <c r="K65" s="48"/>
    </row>
    <row r="66" spans="1:11" ht="19.5" x14ac:dyDescent="0.35">
      <c r="A66" s="45"/>
      <c r="B66" s="46"/>
      <c r="C66" s="38"/>
      <c r="D66" s="45"/>
      <c r="E66" s="46"/>
      <c r="F66" s="38"/>
      <c r="G66" s="38"/>
      <c r="H66" s="38"/>
      <c r="I66" s="45"/>
      <c r="J66" s="19"/>
      <c r="K66" s="46"/>
    </row>
    <row r="67" spans="1:11" ht="18.75" x14ac:dyDescent="0.3">
      <c r="A67" s="19"/>
      <c r="B67" s="46"/>
      <c r="C67" s="38"/>
      <c r="D67" s="19"/>
      <c r="E67" s="46"/>
      <c r="F67" s="38"/>
      <c r="G67" s="38"/>
      <c r="H67" s="38"/>
      <c r="I67" s="19"/>
      <c r="J67" s="46"/>
      <c r="K67" s="46"/>
    </row>
    <row r="68" spans="1:11" ht="18.75" x14ac:dyDescent="0.3">
      <c r="A68" s="19"/>
      <c r="B68" s="46"/>
      <c r="C68" s="38"/>
      <c r="D68" s="50"/>
      <c r="E68" s="50"/>
      <c r="F68" s="38"/>
      <c r="G68" s="38"/>
      <c r="H68" s="38"/>
      <c r="I68" s="46"/>
      <c r="J68" s="46"/>
      <c r="K68" s="46"/>
    </row>
    <row r="69" spans="1:11" ht="18.75" x14ac:dyDescent="0.3">
      <c r="A69" s="46"/>
      <c r="B69" s="19"/>
      <c r="C69" s="38"/>
      <c r="D69" s="51"/>
      <c r="E69" s="51"/>
      <c r="F69" s="38"/>
      <c r="G69" s="38"/>
      <c r="H69" s="38"/>
      <c r="I69" s="19"/>
      <c r="J69" s="19"/>
      <c r="K69" s="19"/>
    </row>
    <row r="70" spans="1:11" ht="18.75" customHeight="1" x14ac:dyDescent="0.3">
      <c r="A70" s="19"/>
      <c r="B70" s="19"/>
      <c r="C70" s="38"/>
      <c r="D70" s="19"/>
      <c r="E70" s="46"/>
      <c r="F70" s="38"/>
      <c r="G70" s="38"/>
      <c r="H70" s="38"/>
      <c r="I70" s="19"/>
      <c r="J70" s="19"/>
      <c r="K70" s="19"/>
    </row>
    <row r="71" spans="1:11" ht="18.75" customHeight="1" x14ac:dyDescent="0.3">
      <c r="A71" s="50"/>
      <c r="B71" s="50"/>
      <c r="C71" s="38"/>
      <c r="D71" s="50"/>
      <c r="E71" s="46"/>
      <c r="F71" s="38"/>
      <c r="G71" s="38"/>
      <c r="H71" s="38"/>
      <c r="I71" s="19"/>
      <c r="J71" s="19"/>
      <c r="K71" s="19"/>
    </row>
    <row r="72" spans="1:11" ht="18.75" x14ac:dyDescent="0.3">
      <c r="A72" s="51"/>
      <c r="B72" s="51"/>
      <c r="C72" s="38"/>
      <c r="D72" s="47"/>
      <c r="E72" s="46"/>
      <c r="F72" s="38"/>
      <c r="G72" s="38"/>
      <c r="H72" s="38"/>
      <c r="I72" s="46"/>
      <c r="J72" s="47"/>
      <c r="K72" s="46"/>
    </row>
    <row r="73" spans="1:11" x14ac:dyDescent="0.2">
      <c r="A73" s="72"/>
      <c r="B73" s="72"/>
      <c r="C73" s="72"/>
      <c r="D73" s="48"/>
      <c r="E73" s="48"/>
      <c r="F73" s="48"/>
      <c r="G73" s="48"/>
      <c r="H73" s="48"/>
      <c r="I73" s="48"/>
      <c r="J73" s="48"/>
      <c r="K73" s="48"/>
    </row>
    <row r="74" spans="1:11" x14ac:dyDescent="0.2">
      <c r="A74" s="113"/>
      <c r="B74" s="113"/>
      <c r="C74" s="113"/>
      <c r="D74" s="48"/>
      <c r="E74" s="48"/>
      <c r="F74" s="48"/>
      <c r="G74" s="48"/>
      <c r="H74" s="48"/>
      <c r="I74" s="48"/>
      <c r="J74" s="48"/>
      <c r="K74" s="48"/>
    </row>
    <row r="78" spans="1:11" ht="12.75" customHeight="1" x14ac:dyDescent="0.2"/>
    <row r="90" spans="16:16" ht="18" x14ac:dyDescent="0.25">
      <c r="P90" s="38"/>
    </row>
  </sheetData>
  <mergeCells count="60">
    <mergeCell ref="B15:C15"/>
    <mergeCell ref="A6:K6"/>
    <mergeCell ref="D7:F7"/>
    <mergeCell ref="A8:A9"/>
    <mergeCell ref="B8:C9"/>
    <mergeCell ref="D8:D9"/>
    <mergeCell ref="E8:K8"/>
    <mergeCell ref="B10:C10"/>
    <mergeCell ref="B11:C11"/>
    <mergeCell ref="B12:C12"/>
    <mergeCell ref="B13:C13"/>
    <mergeCell ref="B14:C14"/>
    <mergeCell ref="B27:C27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39:C39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51:C51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A74:C74"/>
    <mergeCell ref="B52:C52"/>
    <mergeCell ref="B53:C53"/>
    <mergeCell ref="B54:C54"/>
    <mergeCell ref="B55:C55"/>
    <mergeCell ref="B56:C56"/>
    <mergeCell ref="B57:C57"/>
    <mergeCell ref="B58:B59"/>
    <mergeCell ref="B60:B61"/>
    <mergeCell ref="B62:C62"/>
    <mergeCell ref="B63:C63"/>
    <mergeCell ref="A73:C73"/>
  </mergeCells>
  <pageMargins left="0.19685039370078741" right="0" top="0.19685039370078741" bottom="0.19685039370078741" header="0" footer="0"/>
  <pageSetup paperSize="9" scale="4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Баланс "К-РАЭСК"</vt:lpstr>
      <vt:lpstr>Баланс "К-РАЭСК" 1 полугодие</vt:lpstr>
      <vt:lpstr>Баланс "К-РАЭСК" 2 полугодие</vt:lpstr>
      <vt:lpstr>'Баланс "К-РАЭСК"'!Область_печати</vt:lpstr>
      <vt:lpstr>'Баланс "К-РАЭСК" 1 полугодие'!Область_печати</vt:lpstr>
      <vt:lpstr>'Баланс "К-РАЭСК" 2 полугодие'!Область_печати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ARM</cp:lastModifiedBy>
  <cp:lastPrinted>2019-02-06T10:52:15Z</cp:lastPrinted>
  <dcterms:created xsi:type="dcterms:W3CDTF">1996-10-08T23:32:33Z</dcterms:created>
  <dcterms:modified xsi:type="dcterms:W3CDTF">2019-03-28T06:43:19Z</dcterms:modified>
</cp:coreProperties>
</file>